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2" sheetId="1" r:id="rId1"/>
  </sheets>
  <definedNames>
    <definedName name="_xlnm.Print_Area" localSheetId="0">'zał 2'!$A$1:$F$266</definedName>
  </definedNames>
  <calcPr fullCalcOnLoad="1"/>
</workbook>
</file>

<file path=xl/sharedStrings.xml><?xml version="1.0" encoding="utf-8"?>
<sst xmlns="http://schemas.openxmlformats.org/spreadsheetml/2006/main" count="421" uniqueCount="121">
  <si>
    <t>DZ</t>
  </si>
  <si>
    <t>WYSZCZEGÓLNIENIE</t>
  </si>
  <si>
    <t>MIASTO TARNOBRZEG</t>
  </si>
  <si>
    <t>MIASTO NA PRAWACH POWIATU</t>
  </si>
  <si>
    <t>010</t>
  </si>
  <si>
    <t>ROLNICTWO I ŁOWIECTWO</t>
  </si>
  <si>
    <t>-</t>
  </si>
  <si>
    <t>GOSPODARKA MIESZKANIOWA</t>
  </si>
  <si>
    <t>TURYSTYKA</t>
  </si>
  <si>
    <t>ROZDZ.</t>
  </si>
  <si>
    <t>OGÓŁEM  4+5</t>
  </si>
  <si>
    <t>01005</t>
  </si>
  <si>
    <t>01008</t>
  </si>
  <si>
    <t>Melioracje wodne</t>
  </si>
  <si>
    <t>01030</t>
  </si>
  <si>
    <t>Izby rolnicze</t>
  </si>
  <si>
    <t xml:space="preserve">Drogi publiczne w miastach na prawach powiatu </t>
  </si>
  <si>
    <t>Drogi publiczne gminne</t>
  </si>
  <si>
    <t>b) wydatki majątkowe</t>
  </si>
  <si>
    <t>Zadania w zakresie upowszechniania turystyki</t>
  </si>
  <si>
    <t>Pozostała działalność</t>
  </si>
  <si>
    <t>Prace geodezyjne i kartograficzne (nieinwestycyjne)</t>
  </si>
  <si>
    <t>Nadzór budowlany</t>
  </si>
  <si>
    <t>w tym: wynagrodzenia i pochodne od wynagrodzeń</t>
  </si>
  <si>
    <t>Cmentarze</t>
  </si>
  <si>
    <t>ADMINISTRACJA PUBLICZNA</t>
  </si>
  <si>
    <t>Urzędy Wojewódzkie</t>
  </si>
  <si>
    <t>Starostwa powiatowe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</si>
  <si>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</si>
  <si>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</si>
  <si>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</si>
  <si>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</si>
  <si>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</si>
  <si>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</si>
  <si>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</si>
  <si>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</si>
  <si>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</si>
  <si>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OBSŁUGA DŁUGU PUBLICZNEGO</t>
  </si>
  <si>
    <t>OŚWIATA I WYCHOWANIE</t>
  </si>
  <si>
    <t>Rozliczenia z tytułu poręczeń i gwarancji udzielonych przez Skarb Państwa lub jednostkę samorządu terytorialnego</t>
  </si>
  <si>
    <t>Różne rozliczenia finansowe</t>
  </si>
  <si>
    <t>Rezerwy ogólne i celowe</t>
  </si>
  <si>
    <t>Szkoły podstawowe</t>
  </si>
  <si>
    <t>Szkoły podstawowe specjalne</t>
  </si>
  <si>
    <t>SZKOLNICTWO WYŻSZE</t>
  </si>
  <si>
    <t>OCHRONA ZDROWIA</t>
  </si>
  <si>
    <t>POMOC SPOŁECZNA</t>
  </si>
  <si>
    <t>POZOSTAŁE ZADANIA W ZAKRESIE POLITYKI SPOŁECZNEJ</t>
  </si>
  <si>
    <t>KULTURA FIZYCZNA I SPORT</t>
  </si>
  <si>
    <t>Przedszkola</t>
  </si>
  <si>
    <t>Gimnazja</t>
  </si>
  <si>
    <t>Gimnazja specjalne</t>
  </si>
  <si>
    <t>Dowożenie uczniów do szkoły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</si>
  <si>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</si>
  <si>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</si>
  <si>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</si>
  <si>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</si>
  <si>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Lecznictwo ambulatoryjne</t>
  </si>
  <si>
    <t>Przeciwdziałanie alkoholizmowi</t>
  </si>
  <si>
    <t>Placówki opiekuńczo-wychowawcze</t>
  </si>
  <si>
    <t>Domy pomocy społecznej</t>
  </si>
  <si>
    <t>Ośrodki wsparcia</t>
  </si>
  <si>
    <t>Rodziny zastępcze</t>
  </si>
  <si>
    <t>Składki na ubezpieczenia zdrowotne opłacane za osoby pobierające niektóre świadczenia z pomocy społecznej oraz niektóre świadczenia rodzinne</t>
  </si>
  <si>
    <t>Świadczenia rodzinne oraz składki na ubezpieczenia emerytalne i rentowe z ubezpieczenia społecznego</t>
  </si>
  <si>
    <t>Zasiłki i pomoc w naturze oraz składki na ubezpieczenia społeczne</t>
  </si>
  <si>
    <t>Ośrodki pomocy społecznej</t>
  </si>
  <si>
    <t>Ośrodki adopcyjno-opiekuńcze</t>
  </si>
  <si>
    <t>Państwowy Fundusz Rehabilitacji Osób Niepełnosprawnych</t>
  </si>
  <si>
    <t>Poradnie psychologiczno-pedagogiczne, w tym poradnie specjalistyczne</t>
  </si>
  <si>
    <t>Placówki wychowania pozaszkolnego</t>
  </si>
  <si>
    <t>Ośrodki rewalidacyjno-wychowawcze</t>
  </si>
  <si>
    <t>Dokształcanie i doskonalenie nauczycieli</t>
  </si>
  <si>
    <t>GOSPODARKA KOMUNALNA I OCHRONA ŚRODOWISKA</t>
  </si>
  <si>
    <t>Oczyszczanie miast</t>
  </si>
  <si>
    <t>Utrzymanie zieleni w miastach i gminach</t>
  </si>
  <si>
    <t>Oświetlenie ulic, placów i dróg</t>
  </si>
  <si>
    <t>Domy i ośrodki kultury, świetlice i kluby</t>
  </si>
  <si>
    <t>Biblioteki</t>
  </si>
  <si>
    <t>Muzea</t>
  </si>
  <si>
    <t>Instytucje kultury fizycznej</t>
  </si>
  <si>
    <t>Zadania w zakresie kultury fizycznej i sportu</t>
  </si>
  <si>
    <t>Dokształcenia i doskonalenia nauczycieli</t>
  </si>
  <si>
    <t>a) wydatki bieżące</t>
  </si>
  <si>
    <t>Gospodarka gruntami i nieruchomościami</t>
  </si>
  <si>
    <t>DZIAŁALNOŚĆ USŁUGOWA</t>
  </si>
  <si>
    <t>Komendy powiatowe Państwowej Straży Pożarnej</t>
  </si>
  <si>
    <t>Składki na ubezpieczenia zdrowotne oraz świadczenia dla osób nieobjętych obowiązkiem ubezpieczenia zdrowotnego</t>
  </si>
  <si>
    <t>Zespoły do spraw orzekania o niepełnosprawności</t>
  </si>
  <si>
    <t>BEZPIECZEŃSTWO PUBLICZNE I OCHRONA PRZECIWPOŻAROWA</t>
  </si>
  <si>
    <t>w tym: dotacja podmiotowa (par. 2540)</t>
  </si>
  <si>
    <t>RAZEM</t>
  </si>
  <si>
    <t>Prace geodezyjno-urządzeniowe na potrzeby rolnictwa</t>
  </si>
  <si>
    <t>TRANSPORT I ŁĄCZNOŚĆ</t>
  </si>
  <si>
    <t>Obsługa papierów wartościowych, kredytów i pożyczek jednostek samorządu terytorialnego</t>
  </si>
  <si>
    <t>RÓŻNE ROZLICZENIA</t>
  </si>
  <si>
    <t>Licea ogólnokształcące</t>
  </si>
  <si>
    <t>Dodatki mieszkaniowe</t>
  </si>
  <si>
    <t>KULTURA I OCHRONA DZIEDZICTWA NARODOWEGO</t>
  </si>
  <si>
    <t xml:space="preserve">Załącznik Nr 2 do uchwały Nr      z dnia </t>
  </si>
  <si>
    <t>Plany zagospodarowania przestrzennego</t>
  </si>
  <si>
    <t>EDUKACYJNA OPIEKA WYCHOWAWCZA</t>
  </si>
  <si>
    <t>LEŚNICTWO</t>
  </si>
  <si>
    <t>020</t>
  </si>
  <si>
    <t>02002</t>
  </si>
  <si>
    <t>02095</t>
  </si>
  <si>
    <t>Nadzór nad gospodarką leśną</t>
  </si>
  <si>
    <t>Specjalistyczne usługi opiekuńcze</t>
  </si>
  <si>
    <t>Internaty i bursy szkolne</t>
  </si>
  <si>
    <t>w tym: dotacja (par. 2480)</t>
  </si>
  <si>
    <t>Powiatowe urzędy pracy</t>
  </si>
  <si>
    <t>Plan wydatków na 2007 rok w/g działów klasyfikacji budżetowej</t>
  </si>
  <si>
    <t>Komisje poborowe</t>
  </si>
  <si>
    <t>Zwalczanie narkomanii</t>
  </si>
  <si>
    <t>Wpływy z podatku rolnego, podatku leśnego, podatku od spadków i darowizn, podatku od czynności cywilnoprawnych oraz podatków i opłat lokalnych od osób fizycznych</t>
  </si>
  <si>
    <t>w tym: dotacje podmiotowe</t>
  </si>
  <si>
    <t xml:space="preserve">w tym: dotacja podmiotowa </t>
  </si>
  <si>
    <t>w tym: dotacja podmiotowa</t>
  </si>
  <si>
    <t xml:space="preserve">w tym: dotacja </t>
  </si>
  <si>
    <t xml:space="preserve">b) wydatki majątkowe </t>
  </si>
  <si>
    <t>w tym: dotacja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</si>
</sst>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9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49" fontId="5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vertical="top"/>
    </xf>
    <xf numFmtId="49" fontId="5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top"/>
    </xf>
    <xf numFmtId="49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3" fontId="7" fillId="0" borderId="20" xfId="0" applyNumberFormat="1" applyFont="1" applyFill="1" applyBorder="1" applyAlignment="1">
      <alignment horizontal="right" vertical="top"/>
    </xf>
    <xf numFmtId="3" fontId="5" fillId="0" borderId="2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3" fontId="5" fillId="0" borderId="4" xfId="15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top"/>
    </xf>
    <xf numFmtId="3" fontId="5" fillId="0" borderId="6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tabSelected="1" view="pageBreakPreview" zoomScaleNormal="75" zoomScaleSheetLayoutView="100" workbookViewId="0" topLeftCell="A105">
      <selection activeCell="D141" sqref="D141"/>
    </sheetView>
  </sheetViews>
  <sheetFormatPr defaultColWidth="9.00390625" defaultRowHeight="12.75"/>
  <cols>
    <col min="1" max="1" width="6.125" style="1" customWidth="1"/>
    <col min="2" max="2" width="9.125" style="100" customWidth="1"/>
    <col min="3" max="3" width="54.375" style="1" customWidth="1"/>
    <col min="4" max="4" width="20.125" style="1" customWidth="1"/>
    <col min="5" max="5" width="18.625" style="1" customWidth="1"/>
    <col min="6" max="6" width="15.375" style="1" customWidth="1"/>
    <col min="7" max="7" width="23.25390625" style="1" customWidth="1"/>
    <col min="8" max="16384" width="9.125" style="1" customWidth="1"/>
  </cols>
  <sheetData>
    <row r="1" spans="2:6" ht="48.75" customHeight="1">
      <c r="B1" s="2"/>
      <c r="C1" s="2"/>
      <c r="D1" s="3"/>
      <c r="E1" s="2"/>
      <c r="F1" s="4" t="s">
        <v>99</v>
      </c>
    </row>
    <row r="2" spans="2:6" ht="15.75">
      <c r="B2" s="2"/>
      <c r="C2" s="108" t="s">
        <v>111</v>
      </c>
      <c r="D2" s="108"/>
      <c r="E2" s="109"/>
      <c r="F2" s="4"/>
    </row>
    <row r="3" spans="2:6" ht="15.75" thickBot="1">
      <c r="B3" s="2"/>
      <c r="C3" s="5"/>
      <c r="D3" s="5"/>
      <c r="E3" s="4"/>
      <c r="F3" s="4"/>
    </row>
    <row r="4" spans="1:6" ht="28.5" customHeight="1">
      <c r="A4" s="6" t="s">
        <v>0</v>
      </c>
      <c r="B4" s="6" t="s">
        <v>9</v>
      </c>
      <c r="C4" s="6" t="s">
        <v>1</v>
      </c>
      <c r="D4" s="7" t="s">
        <v>2</v>
      </c>
      <c r="E4" s="7" t="s">
        <v>3</v>
      </c>
      <c r="F4" s="7" t="s">
        <v>10</v>
      </c>
    </row>
    <row r="5" spans="1:6" ht="13.5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8" ht="13.5" thickBot="1">
      <c r="A6" s="10" t="s">
        <v>4</v>
      </c>
      <c r="B6" s="11"/>
      <c r="C6" s="12" t="s">
        <v>5</v>
      </c>
      <c r="D6" s="13">
        <f>SUM(D7,D9,D11)</f>
        <v>26000</v>
      </c>
      <c r="E6" s="13">
        <f>SUM(E7,E9,E11)</f>
        <v>10000</v>
      </c>
      <c r="F6" s="13">
        <f>SUM(D6:E6)</f>
        <v>36000</v>
      </c>
      <c r="H6" s="14"/>
    </row>
    <row r="7" spans="1:7" ht="15.75" customHeight="1">
      <c r="A7" s="15"/>
      <c r="B7" s="16" t="s">
        <v>11</v>
      </c>
      <c r="C7" s="17" t="s">
        <v>92</v>
      </c>
      <c r="D7" s="18">
        <f>SUM(D8)</f>
        <v>0</v>
      </c>
      <c r="E7" s="18">
        <f>SUM(E8)</f>
        <v>10000</v>
      </c>
      <c r="F7" s="19">
        <f aca="true" t="shared" si="0" ref="F7:F82">SUM(D7:E7)</f>
        <v>10000</v>
      </c>
      <c r="G7" s="14"/>
    </row>
    <row r="8" spans="1:6" ht="13.5" customHeight="1">
      <c r="A8" s="20"/>
      <c r="B8" s="21"/>
      <c r="C8" s="22" t="s">
        <v>83</v>
      </c>
      <c r="D8" s="23" t="s">
        <v>6</v>
      </c>
      <c r="E8" s="23">
        <v>10000</v>
      </c>
      <c r="F8" s="23">
        <f t="shared" si="0"/>
        <v>10000</v>
      </c>
    </row>
    <row r="9" spans="1:6" ht="12.75">
      <c r="A9" s="24"/>
      <c r="B9" s="25" t="s">
        <v>12</v>
      </c>
      <c r="C9" s="26" t="s">
        <v>13</v>
      </c>
      <c r="D9" s="27">
        <f>SUM(D10)</f>
        <v>20000</v>
      </c>
      <c r="E9" s="27">
        <f>SUM(E10)</f>
        <v>0</v>
      </c>
      <c r="F9" s="27">
        <f t="shared" si="0"/>
        <v>20000</v>
      </c>
    </row>
    <row r="10" spans="1:6" ht="12.75">
      <c r="A10" s="24"/>
      <c r="B10" s="21"/>
      <c r="C10" s="22" t="s">
        <v>83</v>
      </c>
      <c r="D10" s="23">
        <v>20000</v>
      </c>
      <c r="E10" s="23" t="s">
        <v>6</v>
      </c>
      <c r="F10" s="23">
        <f t="shared" si="0"/>
        <v>20000</v>
      </c>
    </row>
    <row r="11" spans="1:6" ht="12.75">
      <c r="A11" s="24"/>
      <c r="B11" s="25" t="s">
        <v>14</v>
      </c>
      <c r="C11" s="26" t="s">
        <v>15</v>
      </c>
      <c r="D11" s="27">
        <f>SUM(D12)</f>
        <v>6000</v>
      </c>
      <c r="E11" s="27">
        <f>SUM(E12)</f>
        <v>0</v>
      </c>
      <c r="F11" s="27">
        <f t="shared" si="0"/>
        <v>6000</v>
      </c>
    </row>
    <row r="12" spans="1:11" ht="13.5" thickBot="1">
      <c r="A12" s="24"/>
      <c r="B12" s="28"/>
      <c r="C12" s="22" t="s">
        <v>83</v>
      </c>
      <c r="D12" s="29">
        <v>6000</v>
      </c>
      <c r="E12" s="29" t="s">
        <v>6</v>
      </c>
      <c r="F12" s="29">
        <f t="shared" si="0"/>
        <v>6000</v>
      </c>
      <c r="K12" s="14"/>
    </row>
    <row r="13" spans="1:11" ht="13.5" thickBot="1">
      <c r="A13" s="10" t="s">
        <v>103</v>
      </c>
      <c r="B13" s="11"/>
      <c r="C13" s="12" t="s">
        <v>102</v>
      </c>
      <c r="D13" s="13">
        <f>SUM(D14,D16)</f>
        <v>9000</v>
      </c>
      <c r="E13" s="13">
        <f>SUM(E14,E16)</f>
        <v>0</v>
      </c>
      <c r="F13" s="13">
        <f>SUM(D13:E13)</f>
        <v>9000</v>
      </c>
      <c r="K13" s="14"/>
    </row>
    <row r="14" spans="1:11" ht="12.75">
      <c r="A14" s="24"/>
      <c r="B14" s="16" t="s">
        <v>104</v>
      </c>
      <c r="C14" s="17" t="s">
        <v>106</v>
      </c>
      <c r="D14" s="18">
        <f>SUM(D15)</f>
        <v>5000</v>
      </c>
      <c r="E14" s="18">
        <f>SUM(E15)</f>
        <v>0</v>
      </c>
      <c r="F14" s="19">
        <f>SUM(D14:E14)</f>
        <v>5000</v>
      </c>
      <c r="K14" s="14"/>
    </row>
    <row r="15" spans="1:11" ht="12.75">
      <c r="A15" s="24"/>
      <c r="B15" s="21"/>
      <c r="C15" s="22" t="s">
        <v>83</v>
      </c>
      <c r="D15" s="29">
        <v>5000</v>
      </c>
      <c r="E15" s="29">
        <v>0</v>
      </c>
      <c r="F15" s="23">
        <f>SUM(D15:E15)</f>
        <v>5000</v>
      </c>
      <c r="K15" s="14"/>
    </row>
    <row r="16" spans="1:11" ht="12.75">
      <c r="A16" s="24"/>
      <c r="B16" s="25" t="s">
        <v>105</v>
      </c>
      <c r="C16" s="17" t="s">
        <v>20</v>
      </c>
      <c r="D16" s="27">
        <f>SUM(D17)</f>
        <v>4000</v>
      </c>
      <c r="E16" s="27">
        <f>SUM(E17)</f>
        <v>0</v>
      </c>
      <c r="F16" s="27">
        <f>SUM(D16:E16)</f>
        <v>4000</v>
      </c>
      <c r="K16" s="14"/>
    </row>
    <row r="17" spans="1:11" ht="13.5" thickBot="1">
      <c r="A17" s="24"/>
      <c r="B17" s="21"/>
      <c r="C17" s="22" t="s">
        <v>83</v>
      </c>
      <c r="D17" s="29">
        <v>4000</v>
      </c>
      <c r="E17" s="29" t="s">
        <v>6</v>
      </c>
      <c r="F17" s="30">
        <f>SUM(D17:E17)</f>
        <v>4000</v>
      </c>
      <c r="K17" s="14"/>
    </row>
    <row r="18" spans="1:11" ht="13.5" thickBot="1">
      <c r="A18" s="31">
        <v>600</v>
      </c>
      <c r="B18" s="32"/>
      <c r="C18" s="12" t="s">
        <v>93</v>
      </c>
      <c r="D18" s="13">
        <f>SUM(D19,D22)</f>
        <v>1100000</v>
      </c>
      <c r="E18" s="13">
        <f>SUM(E19,E22)</f>
        <v>19079081</v>
      </c>
      <c r="F18" s="13">
        <f t="shared" si="0"/>
        <v>20179081</v>
      </c>
      <c r="K18" s="33"/>
    </row>
    <row r="19" spans="1:11" ht="12.75">
      <c r="A19" s="24"/>
      <c r="B19" s="34">
        <v>60015</v>
      </c>
      <c r="C19" s="35" t="s">
        <v>16</v>
      </c>
      <c r="D19" s="19">
        <f>SUM(D20,D21)</f>
        <v>0</v>
      </c>
      <c r="E19" s="19">
        <f>SUM(E20:E21)</f>
        <v>19079081</v>
      </c>
      <c r="F19" s="19">
        <f t="shared" si="0"/>
        <v>19079081</v>
      </c>
      <c r="K19" s="14"/>
    </row>
    <row r="20" spans="1:11" ht="12.75">
      <c r="A20" s="24"/>
      <c r="B20" s="36"/>
      <c r="C20" s="22" t="s">
        <v>83</v>
      </c>
      <c r="D20" s="23" t="s">
        <v>6</v>
      </c>
      <c r="E20" s="23">
        <v>1000000</v>
      </c>
      <c r="F20" s="23">
        <f t="shared" si="0"/>
        <v>1000000</v>
      </c>
      <c r="K20" s="33"/>
    </row>
    <row r="21" spans="1:11" ht="12.75">
      <c r="A21" s="24"/>
      <c r="B21" s="37"/>
      <c r="C21" s="38" t="s">
        <v>18</v>
      </c>
      <c r="D21" s="39" t="s">
        <v>6</v>
      </c>
      <c r="E21" s="39">
        <f>14099207+3979874</f>
        <v>18079081</v>
      </c>
      <c r="F21" s="39">
        <f t="shared" si="0"/>
        <v>18079081</v>
      </c>
      <c r="K21" s="40"/>
    </row>
    <row r="22" spans="1:11" ht="12.75">
      <c r="A22" s="24"/>
      <c r="B22" s="21">
        <v>60016</v>
      </c>
      <c r="C22" s="26" t="s">
        <v>17</v>
      </c>
      <c r="D22" s="27">
        <f>SUM(D23)</f>
        <v>1100000</v>
      </c>
      <c r="E22" s="27">
        <f>SUM(E23)</f>
        <v>0</v>
      </c>
      <c r="F22" s="27">
        <f t="shared" si="0"/>
        <v>1100000</v>
      </c>
      <c r="K22" s="33"/>
    </row>
    <row r="23" spans="1:11" ht="13.5" thickBot="1">
      <c r="A23" s="24"/>
      <c r="B23" s="36"/>
      <c r="C23" s="38" t="s">
        <v>83</v>
      </c>
      <c r="D23" s="29">
        <f>1000000+100000</f>
        <v>1100000</v>
      </c>
      <c r="E23" s="29" t="s">
        <v>6</v>
      </c>
      <c r="F23" s="29">
        <f t="shared" si="0"/>
        <v>1100000</v>
      </c>
      <c r="K23" s="40"/>
    </row>
    <row r="24" spans="1:11" ht="13.5" thickBot="1">
      <c r="A24" s="31">
        <v>630</v>
      </c>
      <c r="B24" s="32"/>
      <c r="C24" s="12" t="s">
        <v>8</v>
      </c>
      <c r="D24" s="13">
        <f>SUM(D25)</f>
        <v>6000</v>
      </c>
      <c r="E24" s="13">
        <f>SUM(E25)</f>
        <v>0</v>
      </c>
      <c r="F24" s="13">
        <f t="shared" si="0"/>
        <v>6000</v>
      </c>
      <c r="K24" s="14"/>
    </row>
    <row r="25" spans="1:11" ht="12.75">
      <c r="A25" s="24"/>
      <c r="B25" s="34">
        <v>63003</v>
      </c>
      <c r="C25" s="35" t="s">
        <v>19</v>
      </c>
      <c r="D25" s="19">
        <f>SUM(D26)</f>
        <v>6000</v>
      </c>
      <c r="E25" s="19">
        <f>SUM(E26)</f>
        <v>0</v>
      </c>
      <c r="F25" s="19">
        <f t="shared" si="0"/>
        <v>6000</v>
      </c>
      <c r="K25" s="33"/>
    </row>
    <row r="26" spans="1:11" ht="12.75">
      <c r="A26" s="24"/>
      <c r="B26" s="36"/>
      <c r="C26" s="22" t="s">
        <v>83</v>
      </c>
      <c r="D26" s="23">
        <v>6000</v>
      </c>
      <c r="E26" s="23" t="s">
        <v>6</v>
      </c>
      <c r="F26" s="23">
        <f t="shared" si="0"/>
        <v>6000</v>
      </c>
      <c r="K26" s="40"/>
    </row>
    <row r="27" spans="1:11" ht="13.5" thickBot="1">
      <c r="A27" s="24"/>
      <c r="B27" s="36"/>
      <c r="C27" s="41" t="s">
        <v>118</v>
      </c>
      <c r="D27" s="29">
        <v>6000</v>
      </c>
      <c r="E27" s="29" t="s">
        <v>6</v>
      </c>
      <c r="F27" s="29">
        <f t="shared" si="0"/>
        <v>6000</v>
      </c>
      <c r="K27" s="40"/>
    </row>
    <row r="28" spans="1:11" ht="13.5" thickBot="1">
      <c r="A28" s="31">
        <v>700</v>
      </c>
      <c r="B28" s="32"/>
      <c r="C28" s="12" t="s">
        <v>7</v>
      </c>
      <c r="D28" s="13">
        <f>SUM(D29,D33)</f>
        <v>770000</v>
      </c>
      <c r="E28" s="13">
        <f>SUM(E29,E33)</f>
        <v>24000</v>
      </c>
      <c r="F28" s="13">
        <f t="shared" si="0"/>
        <v>794000</v>
      </c>
      <c r="K28" s="33"/>
    </row>
    <row r="29" spans="1:11" ht="12.75">
      <c r="A29" s="24"/>
      <c r="B29" s="34">
        <v>70005</v>
      </c>
      <c r="C29" s="35" t="s">
        <v>84</v>
      </c>
      <c r="D29" s="19">
        <f>SUM(D30,D32)</f>
        <v>750000</v>
      </c>
      <c r="E29" s="19">
        <f>SUM(E30,E32)</f>
        <v>24000</v>
      </c>
      <c r="F29" s="19">
        <f t="shared" si="0"/>
        <v>774000</v>
      </c>
      <c r="K29" s="40"/>
    </row>
    <row r="30" spans="1:11" ht="12.75">
      <c r="A30" s="24"/>
      <c r="B30" s="36"/>
      <c r="C30" s="22" t="s">
        <v>83</v>
      </c>
      <c r="D30" s="23">
        <v>100000</v>
      </c>
      <c r="E30" s="23">
        <v>24000</v>
      </c>
      <c r="F30" s="23">
        <f t="shared" si="0"/>
        <v>124000</v>
      </c>
      <c r="K30" s="14"/>
    </row>
    <row r="31" spans="1:11" ht="12.75">
      <c r="A31" s="48"/>
      <c r="B31" s="36"/>
      <c r="C31" s="22" t="s">
        <v>23</v>
      </c>
      <c r="D31" s="23">
        <v>50000</v>
      </c>
      <c r="E31" s="23">
        <v>0</v>
      </c>
      <c r="F31" s="23">
        <f>SUM(D31:E31)</f>
        <v>50000</v>
      </c>
      <c r="K31" s="40"/>
    </row>
    <row r="32" spans="1:11" ht="12.75">
      <c r="A32" s="24"/>
      <c r="B32" s="37"/>
      <c r="C32" s="38" t="s">
        <v>18</v>
      </c>
      <c r="D32" s="23">
        <v>650000</v>
      </c>
      <c r="E32" s="23" t="s">
        <v>6</v>
      </c>
      <c r="F32" s="23">
        <f t="shared" si="0"/>
        <v>650000</v>
      </c>
      <c r="K32" s="33"/>
    </row>
    <row r="33" spans="1:11" ht="12.75">
      <c r="A33" s="24"/>
      <c r="B33" s="21">
        <v>70095</v>
      </c>
      <c r="C33" s="26" t="s">
        <v>20</v>
      </c>
      <c r="D33" s="27">
        <f>SUM(D34)</f>
        <v>20000</v>
      </c>
      <c r="E33" s="27">
        <f>SUM(E34)</f>
        <v>0</v>
      </c>
      <c r="F33" s="27">
        <f t="shared" si="0"/>
        <v>20000</v>
      </c>
      <c r="K33" s="40"/>
    </row>
    <row r="34" spans="1:11" ht="13.5" thickBot="1">
      <c r="A34" s="42"/>
      <c r="B34" s="43"/>
      <c r="C34" s="44" t="s">
        <v>83</v>
      </c>
      <c r="D34" s="30">
        <v>20000</v>
      </c>
      <c r="E34" s="45" t="s">
        <v>6</v>
      </c>
      <c r="F34" s="45">
        <f t="shared" si="0"/>
        <v>20000</v>
      </c>
      <c r="K34" s="40"/>
    </row>
    <row r="35" spans="1:11" ht="13.5" thickBot="1">
      <c r="A35" s="46">
        <v>710</v>
      </c>
      <c r="B35" s="32"/>
      <c r="C35" s="47" t="s">
        <v>85</v>
      </c>
      <c r="D35" s="13">
        <f>SUM(D36,D39,D41,D44)</f>
        <v>312000</v>
      </c>
      <c r="E35" s="13">
        <f>SUM(E36,E39,E41,E44)</f>
        <v>302800</v>
      </c>
      <c r="F35" s="13">
        <f t="shared" si="0"/>
        <v>614800</v>
      </c>
      <c r="K35" s="14"/>
    </row>
    <row r="36" spans="1:11" ht="12.75">
      <c r="A36" s="48"/>
      <c r="B36" s="34">
        <v>71004</v>
      </c>
      <c r="C36" s="49" t="s">
        <v>100</v>
      </c>
      <c r="D36" s="50">
        <f>SUM(D37)</f>
        <v>300000</v>
      </c>
      <c r="E36" s="50">
        <f>SUM(E37)</f>
        <v>0</v>
      </c>
      <c r="F36" s="50">
        <f t="shared" si="0"/>
        <v>300000</v>
      </c>
      <c r="K36" s="33"/>
    </row>
    <row r="37" spans="1:11" ht="12.75">
      <c r="A37" s="48"/>
      <c r="B37" s="107"/>
      <c r="C37" s="51" t="s">
        <v>83</v>
      </c>
      <c r="D37" s="23">
        <v>300000</v>
      </c>
      <c r="E37" s="23" t="s">
        <v>6</v>
      </c>
      <c r="F37" s="23">
        <f t="shared" si="0"/>
        <v>300000</v>
      </c>
      <c r="K37" s="40"/>
    </row>
    <row r="38" spans="1:11" ht="12.75">
      <c r="A38" s="48"/>
      <c r="B38" s="37"/>
      <c r="C38" s="22" t="s">
        <v>23</v>
      </c>
      <c r="D38" s="23">
        <v>80000</v>
      </c>
      <c r="E38" s="23">
        <v>0</v>
      </c>
      <c r="F38" s="23">
        <f t="shared" si="0"/>
        <v>80000</v>
      </c>
      <c r="K38" s="40"/>
    </row>
    <row r="39" spans="1:11" ht="12.75">
      <c r="A39" s="48"/>
      <c r="B39" s="21">
        <v>71013</v>
      </c>
      <c r="C39" s="52" t="s">
        <v>21</v>
      </c>
      <c r="D39" s="27">
        <f>SUM(D40)</f>
        <v>0</v>
      </c>
      <c r="E39" s="27">
        <f>SUM(E40)</f>
        <v>50000</v>
      </c>
      <c r="F39" s="27">
        <f t="shared" si="0"/>
        <v>50000</v>
      </c>
      <c r="K39" s="40"/>
    </row>
    <row r="40" spans="1:11" ht="12.75">
      <c r="A40" s="48"/>
      <c r="B40" s="21"/>
      <c r="C40" s="51" t="s">
        <v>83</v>
      </c>
      <c r="D40" s="23" t="s">
        <v>6</v>
      </c>
      <c r="E40" s="23">
        <v>50000</v>
      </c>
      <c r="F40" s="23">
        <f t="shared" si="0"/>
        <v>50000</v>
      </c>
      <c r="K40" s="33"/>
    </row>
    <row r="41" spans="1:11" ht="12.75">
      <c r="A41" s="48"/>
      <c r="B41" s="21">
        <v>71015</v>
      </c>
      <c r="C41" s="52" t="s">
        <v>22</v>
      </c>
      <c r="D41" s="27">
        <f>SUM(D42)</f>
        <v>0</v>
      </c>
      <c r="E41" s="27">
        <f>SUM(E42)</f>
        <v>252800</v>
      </c>
      <c r="F41" s="27">
        <f t="shared" si="0"/>
        <v>252800</v>
      </c>
      <c r="K41" s="40"/>
    </row>
    <row r="42" spans="1:11" ht="12.75">
      <c r="A42" s="48"/>
      <c r="B42" s="36"/>
      <c r="C42" s="22" t="s">
        <v>83</v>
      </c>
      <c r="D42" s="23" t="s">
        <v>6</v>
      </c>
      <c r="E42" s="23">
        <v>252800</v>
      </c>
      <c r="F42" s="23">
        <f t="shared" si="0"/>
        <v>252800</v>
      </c>
      <c r="K42" s="14"/>
    </row>
    <row r="43" spans="1:11" ht="12.75">
      <c r="A43" s="48"/>
      <c r="B43" s="36"/>
      <c r="C43" s="22" t="s">
        <v>23</v>
      </c>
      <c r="D43" s="23" t="s">
        <v>6</v>
      </c>
      <c r="E43" s="23">
        <v>202500</v>
      </c>
      <c r="F43" s="23">
        <f t="shared" si="0"/>
        <v>202500</v>
      </c>
      <c r="K43" s="40"/>
    </row>
    <row r="44" spans="1:11" ht="12.75">
      <c r="A44" s="48"/>
      <c r="B44" s="21">
        <v>71035</v>
      </c>
      <c r="C44" s="52" t="s">
        <v>24</v>
      </c>
      <c r="D44" s="27">
        <f>SUM(D45)</f>
        <v>12000</v>
      </c>
      <c r="E44" s="27">
        <f>SUM(E45)</f>
        <v>0</v>
      </c>
      <c r="F44" s="27">
        <f t="shared" si="0"/>
        <v>12000</v>
      </c>
      <c r="K44" s="33"/>
    </row>
    <row r="45" spans="1:11" ht="13.5" thickBot="1">
      <c r="A45" s="48"/>
      <c r="B45" s="36"/>
      <c r="C45" s="51" t="s">
        <v>83</v>
      </c>
      <c r="D45" s="29">
        <v>12000</v>
      </c>
      <c r="E45" s="29" t="s">
        <v>6</v>
      </c>
      <c r="F45" s="29">
        <f t="shared" si="0"/>
        <v>12000</v>
      </c>
      <c r="K45" s="40"/>
    </row>
    <row r="46" spans="1:11" ht="13.5" thickBot="1">
      <c r="A46" s="46">
        <v>750</v>
      </c>
      <c r="B46" s="32"/>
      <c r="C46" s="47" t="s">
        <v>25</v>
      </c>
      <c r="D46" s="13">
        <f>SUM(D47,D50,D53,D55,D59,D62)</f>
        <v>10920748</v>
      </c>
      <c r="E46" s="13">
        <f>SUM(E47,E50,E53,E55,E59,E62)</f>
        <v>491252</v>
      </c>
      <c r="F46" s="13">
        <f t="shared" si="0"/>
        <v>11412000</v>
      </c>
      <c r="K46" s="33"/>
    </row>
    <row r="47" spans="1:11" ht="12.75">
      <c r="A47" s="24"/>
      <c r="B47" s="34">
        <v>75011</v>
      </c>
      <c r="C47" s="35" t="s">
        <v>26</v>
      </c>
      <c r="D47" s="19">
        <f>SUM(D48)</f>
        <v>262158</v>
      </c>
      <c r="E47" s="19">
        <f>SUM(E48)</f>
        <v>106617</v>
      </c>
      <c r="F47" s="19">
        <f t="shared" si="0"/>
        <v>368775</v>
      </c>
      <c r="K47" s="40"/>
    </row>
    <row r="48" spans="1:11" ht="12.75">
      <c r="A48" s="24"/>
      <c r="B48" s="36"/>
      <c r="C48" s="22" t="s">
        <v>83</v>
      </c>
      <c r="D48" s="23">
        <v>262158</v>
      </c>
      <c r="E48" s="23">
        <v>106617</v>
      </c>
      <c r="F48" s="23">
        <f t="shared" si="0"/>
        <v>368775</v>
      </c>
      <c r="K48" s="40"/>
    </row>
    <row r="49" spans="1:11" ht="12.75">
      <c r="A49" s="24"/>
      <c r="B49" s="37"/>
      <c r="C49" s="38" t="s">
        <v>23</v>
      </c>
      <c r="D49" s="23">
        <v>262158</v>
      </c>
      <c r="E49" s="23">
        <v>106617</v>
      </c>
      <c r="F49" s="39">
        <f t="shared" si="0"/>
        <v>368775</v>
      </c>
      <c r="K49" s="33"/>
    </row>
    <row r="50" spans="1:11" ht="12.75">
      <c r="A50" s="24"/>
      <c r="B50" s="21">
        <v>75020</v>
      </c>
      <c r="C50" s="26" t="s">
        <v>27</v>
      </c>
      <c r="D50" s="27">
        <f>SUM(D51)</f>
        <v>0</v>
      </c>
      <c r="E50" s="27">
        <f>SUM(E51)</f>
        <v>313635</v>
      </c>
      <c r="F50" s="27">
        <f t="shared" si="0"/>
        <v>313635</v>
      </c>
      <c r="K50" s="33"/>
    </row>
    <row r="51" spans="1:11" ht="12.75">
      <c r="A51" s="24"/>
      <c r="B51" s="36"/>
      <c r="C51" s="22" t="s">
        <v>83</v>
      </c>
      <c r="D51" s="23" t="s">
        <v>6</v>
      </c>
      <c r="E51" s="23">
        <v>313635</v>
      </c>
      <c r="F51" s="23">
        <f t="shared" si="0"/>
        <v>313635</v>
      </c>
      <c r="K51" s="40"/>
    </row>
    <row r="52" spans="1:11" ht="12.75">
      <c r="A52" s="24"/>
      <c r="B52" s="37"/>
      <c r="C52" s="38" t="s">
        <v>23</v>
      </c>
      <c r="D52" s="39" t="s">
        <v>6</v>
      </c>
      <c r="E52" s="39">
        <v>313635</v>
      </c>
      <c r="F52" s="39">
        <f t="shared" si="0"/>
        <v>313635</v>
      </c>
      <c r="K52" s="14"/>
    </row>
    <row r="53" spans="1:11" ht="12.75">
      <c r="A53" s="24"/>
      <c r="B53" s="21">
        <v>75022</v>
      </c>
      <c r="C53" s="26" t="s">
        <v>28</v>
      </c>
      <c r="D53" s="27">
        <f>SUM(D54)</f>
        <v>450000</v>
      </c>
      <c r="E53" s="27">
        <f>SUM(E54)</f>
        <v>0</v>
      </c>
      <c r="F53" s="27">
        <f t="shared" si="0"/>
        <v>450000</v>
      </c>
      <c r="K53" s="33"/>
    </row>
    <row r="54" spans="1:11" ht="12.75">
      <c r="A54" s="24"/>
      <c r="B54" s="21"/>
      <c r="C54" s="51" t="s">
        <v>83</v>
      </c>
      <c r="D54" s="23">
        <v>450000</v>
      </c>
      <c r="E54" s="23" t="s">
        <v>6</v>
      </c>
      <c r="F54" s="23">
        <f t="shared" si="0"/>
        <v>450000</v>
      </c>
      <c r="K54" s="40"/>
    </row>
    <row r="55" spans="1:11" ht="12.75">
      <c r="A55" s="24"/>
      <c r="B55" s="21">
        <v>75023</v>
      </c>
      <c r="C55" s="26" t="s">
        <v>29</v>
      </c>
      <c r="D55" s="27">
        <f>SUM(D56,D58)</f>
        <v>10058590</v>
      </c>
      <c r="E55" s="27">
        <f>SUM(E56,E58)</f>
        <v>0</v>
      </c>
      <c r="F55" s="27">
        <f t="shared" si="0"/>
        <v>10058590</v>
      </c>
      <c r="K55" s="40"/>
    </row>
    <row r="56" spans="1:11" ht="12.75">
      <c r="A56" s="24"/>
      <c r="B56" s="36"/>
      <c r="C56" s="22" t="s">
        <v>83</v>
      </c>
      <c r="D56" s="23">
        <v>10008590</v>
      </c>
      <c r="E56" s="23" t="s">
        <v>6</v>
      </c>
      <c r="F56" s="23">
        <f t="shared" si="0"/>
        <v>10008590</v>
      </c>
      <c r="K56" s="33"/>
    </row>
    <row r="57" spans="1:11" ht="12.75">
      <c r="A57" s="24"/>
      <c r="B57" s="36"/>
      <c r="C57" s="22" t="s">
        <v>23</v>
      </c>
      <c r="D57" s="23">
        <v>8118590</v>
      </c>
      <c r="E57" s="23" t="s">
        <v>6</v>
      </c>
      <c r="F57" s="23">
        <f t="shared" si="0"/>
        <v>8118590</v>
      </c>
      <c r="K57" s="40"/>
    </row>
    <row r="58" spans="1:11" ht="12.75">
      <c r="A58" s="24"/>
      <c r="B58" s="37"/>
      <c r="C58" s="53" t="s">
        <v>18</v>
      </c>
      <c r="D58" s="39">
        <v>50000</v>
      </c>
      <c r="E58" s="39" t="s">
        <v>6</v>
      </c>
      <c r="F58" s="39">
        <f t="shared" si="0"/>
        <v>50000</v>
      </c>
      <c r="K58" s="40"/>
    </row>
    <row r="59" spans="1:11" s="99" customFormat="1" ht="12.75">
      <c r="A59" s="98"/>
      <c r="B59" s="37">
        <v>75045</v>
      </c>
      <c r="C59" s="17" t="s">
        <v>112</v>
      </c>
      <c r="D59" s="18">
        <f>SUM(D60)</f>
        <v>0</v>
      </c>
      <c r="E59" s="18">
        <f>SUM(E60)</f>
        <v>71000</v>
      </c>
      <c r="F59" s="18">
        <f t="shared" si="0"/>
        <v>71000</v>
      </c>
      <c r="K59" s="33"/>
    </row>
    <row r="60" spans="1:11" ht="12.75">
      <c r="A60" s="24"/>
      <c r="B60" s="36"/>
      <c r="C60" s="22" t="s">
        <v>83</v>
      </c>
      <c r="D60" s="39" t="s">
        <v>6</v>
      </c>
      <c r="E60" s="39">
        <v>71000</v>
      </c>
      <c r="F60" s="39">
        <f t="shared" si="0"/>
        <v>71000</v>
      </c>
      <c r="K60" s="40"/>
    </row>
    <row r="61" spans="1:11" ht="12.75">
      <c r="A61" s="24"/>
      <c r="B61" s="37"/>
      <c r="C61" s="38" t="s">
        <v>23</v>
      </c>
      <c r="D61" s="39" t="s">
        <v>6</v>
      </c>
      <c r="E61" s="39">
        <v>54000</v>
      </c>
      <c r="F61" s="39">
        <f t="shared" si="0"/>
        <v>54000</v>
      </c>
      <c r="K61" s="40"/>
    </row>
    <row r="62" spans="1:11" ht="12.75">
      <c r="A62" s="24"/>
      <c r="B62" s="21">
        <v>75095</v>
      </c>
      <c r="C62" s="26" t="s">
        <v>20</v>
      </c>
      <c r="D62" s="27">
        <f>SUM(D63:D64)</f>
        <v>150000</v>
      </c>
      <c r="E62" s="27">
        <f>SUM(E63:E64)</f>
        <v>0</v>
      </c>
      <c r="F62" s="27">
        <f t="shared" si="0"/>
        <v>150000</v>
      </c>
      <c r="K62" s="33"/>
    </row>
    <row r="63" spans="1:11" ht="12.75">
      <c r="A63" s="24"/>
      <c r="B63" s="36"/>
      <c r="C63" s="91" t="s">
        <v>83</v>
      </c>
      <c r="D63" s="29">
        <v>50000</v>
      </c>
      <c r="E63" s="23" t="s">
        <v>6</v>
      </c>
      <c r="F63" s="23">
        <f t="shared" si="0"/>
        <v>50000</v>
      </c>
      <c r="K63" s="40"/>
    </row>
    <row r="64" spans="1:11" ht="13.5" thickBot="1">
      <c r="A64" s="24"/>
      <c r="B64" s="36"/>
      <c r="C64" s="44" t="s">
        <v>18</v>
      </c>
      <c r="D64" s="45">
        <v>100000</v>
      </c>
      <c r="E64" s="45" t="s">
        <v>6</v>
      </c>
      <c r="F64" s="45">
        <f t="shared" si="0"/>
        <v>100000</v>
      </c>
      <c r="K64" s="40"/>
    </row>
    <row r="65" spans="1:11" ht="24.75" thickBot="1">
      <c r="A65" s="31">
        <v>751</v>
      </c>
      <c r="B65" s="32"/>
      <c r="C65" s="12" t="s">
        <v>31</v>
      </c>
      <c r="D65" s="13">
        <f>SUM(D66)</f>
        <v>8060</v>
      </c>
      <c r="E65" s="13">
        <f>SUM(E66)</f>
        <v>0</v>
      </c>
      <c r="F65" s="13">
        <f t="shared" si="0"/>
        <v>8060</v>
      </c>
      <c r="K65" s="33"/>
    </row>
    <row r="66" spans="1:11" ht="24.75" customHeight="1">
      <c r="A66" s="24"/>
      <c r="B66" s="54">
        <v>75101</v>
      </c>
      <c r="C66" s="35" t="s">
        <v>30</v>
      </c>
      <c r="D66" s="19">
        <f>SUM(D67)</f>
        <v>8060</v>
      </c>
      <c r="E66" s="19">
        <f>SUM(E67)</f>
        <v>0</v>
      </c>
      <c r="F66" s="19">
        <f t="shared" si="0"/>
        <v>8060</v>
      </c>
      <c r="K66" s="40"/>
    </row>
    <row r="67" spans="1:11" ht="12.75">
      <c r="A67" s="24"/>
      <c r="B67" s="55"/>
      <c r="C67" s="22" t="s">
        <v>83</v>
      </c>
      <c r="D67" s="23">
        <v>8060</v>
      </c>
      <c r="E67" s="23" t="s">
        <v>6</v>
      </c>
      <c r="F67" s="23">
        <f t="shared" si="0"/>
        <v>8060</v>
      </c>
      <c r="K67" s="40"/>
    </row>
    <row r="68" spans="1:11" ht="13.5" thickBot="1">
      <c r="A68" s="42"/>
      <c r="B68" s="56"/>
      <c r="C68" s="57" t="s">
        <v>23</v>
      </c>
      <c r="D68" s="30">
        <v>8060</v>
      </c>
      <c r="E68" s="30" t="s">
        <v>6</v>
      </c>
      <c r="F68" s="30">
        <f t="shared" si="0"/>
        <v>8060</v>
      </c>
      <c r="K68" s="40"/>
    </row>
    <row r="69" spans="1:11" ht="24.75" thickBot="1">
      <c r="A69" s="31">
        <v>754</v>
      </c>
      <c r="B69" s="58"/>
      <c r="C69" s="12" t="s">
        <v>89</v>
      </c>
      <c r="D69" s="13">
        <f>SUM(D70,D74,D79,D82)</f>
        <v>1160000</v>
      </c>
      <c r="E69" s="13">
        <f>SUM(E70,E74,E79,E82)</f>
        <v>5240000</v>
      </c>
      <c r="F69" s="13">
        <f t="shared" si="0"/>
        <v>6400000</v>
      </c>
      <c r="K69" s="33"/>
    </row>
    <row r="70" spans="1:11" ht="12.75">
      <c r="A70" s="24"/>
      <c r="B70" s="54">
        <v>75411</v>
      </c>
      <c r="C70" s="35" t="s">
        <v>86</v>
      </c>
      <c r="D70" s="19">
        <f>SUM(D71,D73)</f>
        <v>0</v>
      </c>
      <c r="E70" s="19">
        <f>SUM(E71,E73)</f>
        <v>5240000</v>
      </c>
      <c r="F70" s="19">
        <f t="shared" si="0"/>
        <v>5240000</v>
      </c>
      <c r="K70" s="40"/>
    </row>
    <row r="71" spans="1:11" ht="12.75">
      <c r="A71" s="24"/>
      <c r="B71" s="55"/>
      <c r="C71" s="22" t="s">
        <v>83</v>
      </c>
      <c r="D71" s="23" t="s">
        <v>6</v>
      </c>
      <c r="E71" s="23">
        <v>5240000</v>
      </c>
      <c r="F71" s="23">
        <f t="shared" si="0"/>
        <v>5240000</v>
      </c>
      <c r="K71" s="14"/>
    </row>
    <row r="72" spans="1:11" ht="12.75">
      <c r="A72" s="24"/>
      <c r="B72" s="55"/>
      <c r="C72" s="22" t="s">
        <v>23</v>
      </c>
      <c r="D72" s="23" t="s">
        <v>6</v>
      </c>
      <c r="E72" s="23">
        <v>4001400</v>
      </c>
      <c r="F72" s="23">
        <f t="shared" si="0"/>
        <v>4001400</v>
      </c>
      <c r="K72" s="33"/>
    </row>
    <row r="73" spans="1:11" ht="12.75" hidden="1">
      <c r="A73" s="24"/>
      <c r="B73" s="59"/>
      <c r="C73" s="53" t="s">
        <v>18</v>
      </c>
      <c r="D73" s="39" t="s">
        <v>6</v>
      </c>
      <c r="E73" s="39" t="s">
        <v>6</v>
      </c>
      <c r="F73" s="39">
        <f t="shared" si="0"/>
        <v>0</v>
      </c>
      <c r="K73" s="40"/>
    </row>
    <row r="74" spans="1:11" ht="12.75">
      <c r="A74" s="24"/>
      <c r="B74" s="60">
        <v>75412</v>
      </c>
      <c r="C74" s="26" t="s">
        <v>32</v>
      </c>
      <c r="D74" s="27">
        <f>SUM(D75,D78)</f>
        <v>450000</v>
      </c>
      <c r="E74" s="27">
        <f>SUM(E75:E78)</f>
        <v>0</v>
      </c>
      <c r="F74" s="27">
        <f t="shared" si="0"/>
        <v>450000</v>
      </c>
      <c r="K74" s="40"/>
    </row>
    <row r="75" spans="1:11" ht="12.75">
      <c r="A75" s="24"/>
      <c r="B75" s="55"/>
      <c r="C75" s="22" t="s">
        <v>83</v>
      </c>
      <c r="D75" s="23">
        <v>150000</v>
      </c>
      <c r="E75" s="23" t="s">
        <v>6</v>
      </c>
      <c r="F75" s="23">
        <f t="shared" si="0"/>
        <v>150000</v>
      </c>
      <c r="K75" s="14"/>
    </row>
    <row r="76" spans="1:11" ht="12.75" hidden="1">
      <c r="A76" s="24"/>
      <c r="B76" s="59"/>
      <c r="C76" s="22" t="s">
        <v>18</v>
      </c>
      <c r="D76" s="23" t="s">
        <v>6</v>
      </c>
      <c r="E76" s="23" t="s">
        <v>6</v>
      </c>
      <c r="F76" s="23">
        <f t="shared" si="0"/>
        <v>0</v>
      </c>
      <c r="K76" s="33"/>
    </row>
    <row r="77" spans="1:11" ht="12.75">
      <c r="A77" s="24"/>
      <c r="B77" s="55"/>
      <c r="C77" s="61" t="s">
        <v>23</v>
      </c>
      <c r="D77" s="29">
        <v>50000</v>
      </c>
      <c r="E77" s="29" t="s">
        <v>6</v>
      </c>
      <c r="F77" s="29">
        <f t="shared" si="0"/>
        <v>50000</v>
      </c>
      <c r="K77" s="33"/>
    </row>
    <row r="78" spans="1:11" ht="12.75">
      <c r="A78" s="24"/>
      <c r="B78" s="59"/>
      <c r="C78" s="22" t="s">
        <v>18</v>
      </c>
      <c r="D78" s="23">
        <v>300000</v>
      </c>
      <c r="E78" s="23" t="s">
        <v>6</v>
      </c>
      <c r="F78" s="23">
        <f t="shared" si="0"/>
        <v>300000</v>
      </c>
      <c r="K78" s="33"/>
    </row>
    <row r="79" spans="1:11" ht="12.75">
      <c r="A79" s="24"/>
      <c r="B79" s="60">
        <v>75414</v>
      </c>
      <c r="C79" s="17" t="s">
        <v>33</v>
      </c>
      <c r="D79" s="27">
        <f>SUM(D80,D81)</f>
        <v>10000</v>
      </c>
      <c r="E79" s="27">
        <f>SUM(E80,E81)</f>
        <v>0</v>
      </c>
      <c r="F79" s="27">
        <f t="shared" si="0"/>
        <v>10000</v>
      </c>
      <c r="K79" s="40"/>
    </row>
    <row r="80" spans="1:11" ht="12.75">
      <c r="A80" s="24"/>
      <c r="B80" s="55"/>
      <c r="C80" s="22" t="s">
        <v>83</v>
      </c>
      <c r="D80" s="23">
        <v>10000</v>
      </c>
      <c r="E80" s="23" t="s">
        <v>6</v>
      </c>
      <c r="F80" s="23">
        <f t="shared" si="0"/>
        <v>10000</v>
      </c>
      <c r="K80" s="40"/>
    </row>
    <row r="81" spans="1:11" ht="12.75" hidden="1">
      <c r="A81" s="24"/>
      <c r="B81" s="59"/>
      <c r="C81" s="53" t="s">
        <v>18</v>
      </c>
      <c r="D81" s="39" t="s">
        <v>6</v>
      </c>
      <c r="E81" s="39" t="s">
        <v>6</v>
      </c>
      <c r="F81" s="39">
        <f t="shared" si="0"/>
        <v>0</v>
      </c>
      <c r="K81" s="40"/>
    </row>
    <row r="82" spans="1:11" ht="12.75">
      <c r="A82" s="24"/>
      <c r="B82" s="60">
        <v>75416</v>
      </c>
      <c r="C82" s="26" t="s">
        <v>34</v>
      </c>
      <c r="D82" s="27">
        <f>SUM(D83)</f>
        <v>700000</v>
      </c>
      <c r="E82" s="27">
        <f>SUM(E83)</f>
        <v>0</v>
      </c>
      <c r="F82" s="27">
        <f t="shared" si="0"/>
        <v>700000</v>
      </c>
      <c r="K82" s="33"/>
    </row>
    <row r="83" spans="1:11" ht="12.75">
      <c r="A83" s="24"/>
      <c r="B83" s="55"/>
      <c r="C83" s="22" t="s">
        <v>83</v>
      </c>
      <c r="D83" s="23">
        <v>700000</v>
      </c>
      <c r="E83" s="23" t="s">
        <v>6</v>
      </c>
      <c r="F83" s="23">
        <f aca="true" t="shared" si="1" ref="F83:F146">SUM(D83:E83)</f>
        <v>700000</v>
      </c>
      <c r="K83" s="40"/>
    </row>
    <row r="84" spans="1:11" ht="13.5" thickBot="1">
      <c r="A84" s="24"/>
      <c r="B84" s="55"/>
      <c r="C84" s="61" t="s">
        <v>23</v>
      </c>
      <c r="D84" s="29">
        <v>635500</v>
      </c>
      <c r="E84" s="29" t="s">
        <v>6</v>
      </c>
      <c r="F84" s="29">
        <f t="shared" si="1"/>
        <v>635500</v>
      </c>
      <c r="K84" s="40"/>
    </row>
    <row r="85" spans="1:11" ht="36.75" thickBot="1">
      <c r="A85" s="31">
        <v>756</v>
      </c>
      <c r="B85" s="58"/>
      <c r="C85" s="12" t="s">
        <v>35</v>
      </c>
      <c r="D85" s="13">
        <f>SUM(D86,D89)</f>
        <v>80000</v>
      </c>
      <c r="E85" s="13">
        <f>SUM(E86,E89)</f>
        <v>0</v>
      </c>
      <c r="F85" s="13">
        <f t="shared" si="1"/>
        <v>80000</v>
      </c>
      <c r="K85" s="33"/>
    </row>
    <row r="86" spans="1:11" ht="36">
      <c r="A86" s="24"/>
      <c r="B86" s="54">
        <v>75615</v>
      </c>
      <c r="C86" s="26" t="s">
        <v>36</v>
      </c>
      <c r="D86" s="62">
        <f>SUM(D87)</f>
        <v>35000</v>
      </c>
      <c r="E86" s="62">
        <f>SUM(E87)</f>
        <v>0</v>
      </c>
      <c r="F86" s="62">
        <f t="shared" si="1"/>
        <v>35000</v>
      </c>
      <c r="K86" s="40"/>
    </row>
    <row r="87" spans="1:11" ht="12.75">
      <c r="A87" s="24"/>
      <c r="B87" s="55"/>
      <c r="C87" s="22" t="s">
        <v>83</v>
      </c>
      <c r="D87" s="23">
        <v>35000</v>
      </c>
      <c r="E87" s="23" t="s">
        <v>6</v>
      </c>
      <c r="F87" s="23">
        <f t="shared" si="1"/>
        <v>35000</v>
      </c>
      <c r="K87" s="40"/>
    </row>
    <row r="88" spans="1:11" ht="12.75">
      <c r="A88" s="24"/>
      <c r="B88" s="55"/>
      <c r="C88" s="61" t="s">
        <v>23</v>
      </c>
      <c r="D88" s="29">
        <v>35000</v>
      </c>
      <c r="E88" s="29" t="s">
        <v>6</v>
      </c>
      <c r="F88" s="29">
        <f t="shared" si="1"/>
        <v>35000</v>
      </c>
      <c r="K88" s="33"/>
    </row>
    <row r="89" spans="1:11" ht="36">
      <c r="A89" s="24"/>
      <c r="B89" s="60">
        <v>75616</v>
      </c>
      <c r="C89" s="26" t="s">
        <v>114</v>
      </c>
      <c r="D89" s="62">
        <f>SUM(D90)</f>
        <v>45000</v>
      </c>
      <c r="E89" s="62">
        <f>SUM(E90)</f>
        <v>0</v>
      </c>
      <c r="F89" s="62">
        <f>SUM(D89:E89)</f>
        <v>45000</v>
      </c>
      <c r="K89" s="40"/>
    </row>
    <row r="90" spans="1:11" ht="12.75">
      <c r="A90" s="24"/>
      <c r="B90" s="55"/>
      <c r="C90" s="22" t="s">
        <v>83</v>
      </c>
      <c r="D90" s="23">
        <v>45000</v>
      </c>
      <c r="E90" s="23" t="s">
        <v>6</v>
      </c>
      <c r="F90" s="23">
        <f>SUM(D90:E90)</f>
        <v>45000</v>
      </c>
      <c r="K90" s="40"/>
    </row>
    <row r="91" spans="1:11" ht="13.5" thickBot="1">
      <c r="A91" s="24"/>
      <c r="B91" s="55"/>
      <c r="C91" s="61" t="s">
        <v>23</v>
      </c>
      <c r="D91" s="29">
        <v>45000</v>
      </c>
      <c r="E91" s="29" t="s">
        <v>6</v>
      </c>
      <c r="F91" s="29">
        <f>SUM(D91:E91)</f>
        <v>45000</v>
      </c>
      <c r="K91" s="33"/>
    </row>
    <row r="92" spans="1:11" ht="13.5" thickBot="1">
      <c r="A92" s="31">
        <v>757</v>
      </c>
      <c r="B92" s="58"/>
      <c r="C92" s="12" t="s">
        <v>37</v>
      </c>
      <c r="D92" s="13">
        <f>SUM(D93,D95)</f>
        <v>2876000</v>
      </c>
      <c r="E92" s="13">
        <f>SUM(E93,E95)</f>
        <v>0</v>
      </c>
      <c r="F92" s="13">
        <f t="shared" si="1"/>
        <v>2876000</v>
      </c>
      <c r="K92" s="40"/>
    </row>
    <row r="93" spans="1:11" ht="24">
      <c r="A93" s="24"/>
      <c r="B93" s="54">
        <v>75702</v>
      </c>
      <c r="C93" s="26" t="s">
        <v>94</v>
      </c>
      <c r="D93" s="62">
        <f>SUM(D94)</f>
        <v>2724000</v>
      </c>
      <c r="E93" s="62">
        <f>SUM(E94)</f>
        <v>0</v>
      </c>
      <c r="F93" s="62">
        <f t="shared" si="1"/>
        <v>2724000</v>
      </c>
      <c r="K93" s="40"/>
    </row>
    <row r="94" spans="1:11" ht="12.75">
      <c r="A94" s="24"/>
      <c r="B94" s="60"/>
      <c r="C94" s="22" t="s">
        <v>83</v>
      </c>
      <c r="D94" s="23">
        <v>2724000</v>
      </c>
      <c r="E94" s="23" t="s">
        <v>6</v>
      </c>
      <c r="F94" s="23">
        <f t="shared" si="1"/>
        <v>2724000</v>
      </c>
      <c r="K94" s="14"/>
    </row>
    <row r="95" spans="1:11" ht="24">
      <c r="A95" s="24"/>
      <c r="B95" s="60">
        <v>75704</v>
      </c>
      <c r="C95" s="26" t="s">
        <v>39</v>
      </c>
      <c r="D95" s="62">
        <f>SUM(D96)</f>
        <v>152000</v>
      </c>
      <c r="E95" s="62">
        <f>SUM(E96)</f>
        <v>0</v>
      </c>
      <c r="F95" s="62">
        <f t="shared" si="1"/>
        <v>152000</v>
      </c>
      <c r="K95" s="63"/>
    </row>
    <row r="96" spans="1:11" ht="13.5" thickBot="1">
      <c r="A96" s="24"/>
      <c r="B96" s="55"/>
      <c r="C96" s="38" t="s">
        <v>83</v>
      </c>
      <c r="D96" s="29">
        <v>152000</v>
      </c>
      <c r="E96" s="29" t="s">
        <v>6</v>
      </c>
      <c r="F96" s="29">
        <f t="shared" si="1"/>
        <v>152000</v>
      </c>
      <c r="K96" s="40"/>
    </row>
    <row r="97" spans="1:11" ht="13.5" thickBot="1">
      <c r="A97" s="31">
        <v>758</v>
      </c>
      <c r="B97" s="58"/>
      <c r="C97" s="12" t="s">
        <v>95</v>
      </c>
      <c r="D97" s="13">
        <f>SUM(D98,D101)</f>
        <v>1390000</v>
      </c>
      <c r="E97" s="13">
        <f>SUM(E98,E101)</f>
        <v>480000</v>
      </c>
      <c r="F97" s="13">
        <f t="shared" si="1"/>
        <v>1870000</v>
      </c>
      <c r="K97" s="40"/>
    </row>
    <row r="98" spans="1:11" ht="12.75">
      <c r="A98" s="24"/>
      <c r="B98" s="54">
        <v>75814</v>
      </c>
      <c r="C98" s="35" t="s">
        <v>40</v>
      </c>
      <c r="D98" s="62">
        <f>SUM(D99,D100)</f>
        <v>600000</v>
      </c>
      <c r="E98" s="62">
        <f>SUM(E99,E100)</f>
        <v>0</v>
      </c>
      <c r="F98" s="62">
        <f t="shared" si="1"/>
        <v>600000</v>
      </c>
      <c r="K98" s="14"/>
    </row>
    <row r="99" spans="1:11" ht="12.75">
      <c r="A99" s="24"/>
      <c r="B99" s="55"/>
      <c r="C99" s="38" t="s">
        <v>83</v>
      </c>
      <c r="D99" s="23">
        <v>100000</v>
      </c>
      <c r="E99" s="23" t="s">
        <v>6</v>
      </c>
      <c r="F99" s="23">
        <f t="shared" si="1"/>
        <v>100000</v>
      </c>
      <c r="K99" s="63"/>
    </row>
    <row r="100" spans="1:11" ht="12.75">
      <c r="A100" s="24"/>
      <c r="B100" s="59"/>
      <c r="C100" s="53" t="s">
        <v>18</v>
      </c>
      <c r="D100" s="29">
        <v>500000</v>
      </c>
      <c r="E100" s="29" t="s">
        <v>6</v>
      </c>
      <c r="F100" s="29">
        <f t="shared" si="1"/>
        <v>500000</v>
      </c>
      <c r="K100" s="40"/>
    </row>
    <row r="101" spans="1:11" ht="12.75">
      <c r="A101" s="24"/>
      <c r="B101" s="60">
        <v>75818</v>
      </c>
      <c r="C101" s="26" t="s">
        <v>41</v>
      </c>
      <c r="D101" s="62">
        <f>SUM(D102)</f>
        <v>790000</v>
      </c>
      <c r="E101" s="62">
        <f>SUM(E102)</f>
        <v>480000</v>
      </c>
      <c r="F101" s="62">
        <f t="shared" si="1"/>
        <v>1270000</v>
      </c>
      <c r="K101" s="63"/>
    </row>
    <row r="102" spans="1:11" ht="13.5" thickBot="1">
      <c r="A102" s="42"/>
      <c r="B102" s="56"/>
      <c r="C102" s="44" t="s">
        <v>83</v>
      </c>
      <c r="D102" s="30">
        <v>790000</v>
      </c>
      <c r="E102" s="30">
        <v>480000</v>
      </c>
      <c r="F102" s="30">
        <f t="shared" si="1"/>
        <v>1270000</v>
      </c>
      <c r="K102" s="40"/>
    </row>
    <row r="103" spans="1:11" ht="13.5" thickBot="1">
      <c r="A103" s="31">
        <v>801</v>
      </c>
      <c r="B103" s="64"/>
      <c r="C103" s="65" t="s">
        <v>38</v>
      </c>
      <c r="D103" s="13">
        <f>SUM(D104,D107,D110,D113,D116,D119,D121,D124,D127,D130,D133,D136,D139)</f>
        <v>29206917</v>
      </c>
      <c r="E103" s="13">
        <f>SUM(E104,E107,E110,E113,E116,E119,E121,E124,E127,E130,E133,E136,E139)</f>
        <v>20470239</v>
      </c>
      <c r="F103" s="13">
        <f t="shared" si="1"/>
        <v>49677156</v>
      </c>
      <c r="K103" s="14"/>
    </row>
    <row r="104" spans="1:11" ht="12.75">
      <c r="A104" s="24"/>
      <c r="B104" s="66">
        <v>80101</v>
      </c>
      <c r="C104" s="67" t="s">
        <v>42</v>
      </c>
      <c r="D104" s="68">
        <f>SUM(D105)</f>
        <v>13099222</v>
      </c>
      <c r="E104" s="68">
        <f>SUM(E105)</f>
        <v>0</v>
      </c>
      <c r="F104" s="68">
        <f t="shared" si="1"/>
        <v>13099222</v>
      </c>
      <c r="K104" s="63"/>
    </row>
    <row r="105" spans="1:11" ht="12.75">
      <c r="A105" s="24"/>
      <c r="B105" s="69"/>
      <c r="C105" s="70" t="s">
        <v>83</v>
      </c>
      <c r="D105" s="39">
        <f>10245000+18672+2795550+40000</f>
        <v>13099222</v>
      </c>
      <c r="E105" s="39" t="s">
        <v>6</v>
      </c>
      <c r="F105" s="39">
        <f t="shared" si="1"/>
        <v>13099222</v>
      </c>
      <c r="K105" s="40"/>
    </row>
    <row r="106" spans="1:11" ht="12.75">
      <c r="A106" s="24"/>
      <c r="B106" s="69"/>
      <c r="C106" s="71" t="s">
        <v>115</v>
      </c>
      <c r="D106" s="23">
        <v>13099222</v>
      </c>
      <c r="E106" s="23" t="s">
        <v>6</v>
      </c>
      <c r="F106" s="23">
        <f t="shared" si="1"/>
        <v>13099222</v>
      </c>
      <c r="K106" s="40"/>
    </row>
    <row r="107" spans="1:11" ht="12.75">
      <c r="A107" s="24"/>
      <c r="B107" s="72">
        <v>80102</v>
      </c>
      <c r="C107" s="73" t="s">
        <v>43</v>
      </c>
      <c r="D107" s="27">
        <f>SUM(D108)</f>
        <v>0</v>
      </c>
      <c r="E107" s="27">
        <f>SUM(E108)</f>
        <v>500000</v>
      </c>
      <c r="F107" s="27">
        <f t="shared" si="1"/>
        <v>500000</v>
      </c>
      <c r="K107" s="40"/>
    </row>
    <row r="108" spans="1:11" ht="12.75">
      <c r="A108" s="24"/>
      <c r="B108" s="69"/>
      <c r="C108" s="74" t="s">
        <v>83</v>
      </c>
      <c r="D108" s="23" t="s">
        <v>6</v>
      </c>
      <c r="E108" s="23">
        <v>500000</v>
      </c>
      <c r="F108" s="23">
        <f t="shared" si="1"/>
        <v>500000</v>
      </c>
      <c r="K108" s="14"/>
    </row>
    <row r="109" spans="1:11" ht="12.75">
      <c r="A109" s="24"/>
      <c r="B109" s="59"/>
      <c r="C109" s="70" t="s">
        <v>117</v>
      </c>
      <c r="D109" s="39" t="s">
        <v>6</v>
      </c>
      <c r="E109" s="39">
        <v>500000</v>
      </c>
      <c r="F109" s="39">
        <f t="shared" si="1"/>
        <v>500000</v>
      </c>
      <c r="K109" s="63"/>
    </row>
    <row r="110" spans="1:11" ht="12.75">
      <c r="A110" s="24"/>
      <c r="B110" s="60">
        <v>80104</v>
      </c>
      <c r="C110" s="73" t="s">
        <v>49</v>
      </c>
      <c r="D110" s="27">
        <f>SUM(D111)</f>
        <v>7381047</v>
      </c>
      <c r="E110" s="27">
        <f>SUM(E111)</f>
        <v>0</v>
      </c>
      <c r="F110" s="27">
        <f t="shared" si="1"/>
        <v>7381047</v>
      </c>
      <c r="K110" s="40"/>
    </row>
    <row r="111" spans="1:11" ht="12.75">
      <c r="A111" s="24"/>
      <c r="B111" s="69"/>
      <c r="C111" s="74" t="s">
        <v>83</v>
      </c>
      <c r="D111" s="23">
        <v>7381047</v>
      </c>
      <c r="E111" s="23" t="s">
        <v>6</v>
      </c>
      <c r="F111" s="23">
        <f t="shared" si="1"/>
        <v>7381047</v>
      </c>
      <c r="K111" s="40"/>
    </row>
    <row r="112" spans="1:11" ht="12.75">
      <c r="A112" s="24"/>
      <c r="B112" s="69"/>
      <c r="C112" s="74" t="s">
        <v>115</v>
      </c>
      <c r="D112" s="23">
        <v>7381047</v>
      </c>
      <c r="E112" s="23" t="s">
        <v>6</v>
      </c>
      <c r="F112" s="23">
        <f t="shared" si="1"/>
        <v>7381047</v>
      </c>
      <c r="K112" s="40"/>
    </row>
    <row r="113" spans="1:11" ht="12.75">
      <c r="A113" s="24"/>
      <c r="B113" s="72">
        <v>80110</v>
      </c>
      <c r="C113" s="73" t="s">
        <v>50</v>
      </c>
      <c r="D113" s="27">
        <f>SUM(D114)</f>
        <v>7946422</v>
      </c>
      <c r="E113" s="27">
        <f>SUM(E114)</f>
        <v>0</v>
      </c>
      <c r="F113" s="27">
        <f t="shared" si="1"/>
        <v>7946422</v>
      </c>
      <c r="K113" s="40"/>
    </row>
    <row r="114" spans="1:11" ht="12.75">
      <c r="A114" s="24"/>
      <c r="B114" s="69"/>
      <c r="C114" s="74" t="s">
        <v>83</v>
      </c>
      <c r="D114" s="23">
        <f>6546940+14872+1353060+31550</f>
        <v>7946422</v>
      </c>
      <c r="E114" s="23" t="s">
        <v>6</v>
      </c>
      <c r="F114" s="23">
        <f t="shared" si="1"/>
        <v>7946422</v>
      </c>
      <c r="K114" s="40"/>
    </row>
    <row r="115" spans="1:11" ht="12.75">
      <c r="A115" s="24"/>
      <c r="B115" s="69"/>
      <c r="C115" s="74" t="s">
        <v>115</v>
      </c>
      <c r="D115" s="23">
        <v>7946422</v>
      </c>
      <c r="E115" s="23" t="s">
        <v>6</v>
      </c>
      <c r="F115" s="23">
        <f t="shared" si="1"/>
        <v>7946422</v>
      </c>
      <c r="K115" s="33"/>
    </row>
    <row r="116" spans="1:11" ht="12.75">
      <c r="A116" s="24"/>
      <c r="B116" s="72">
        <v>80111</v>
      </c>
      <c r="C116" s="73" t="s">
        <v>51</v>
      </c>
      <c r="D116" s="27">
        <f>SUM(D117)</f>
        <v>0</v>
      </c>
      <c r="E116" s="27">
        <f>SUM(E117)</f>
        <v>500000</v>
      </c>
      <c r="F116" s="27">
        <f t="shared" si="1"/>
        <v>500000</v>
      </c>
      <c r="K116" s="40"/>
    </row>
    <row r="117" spans="1:11" ht="12.75">
      <c r="A117" s="24"/>
      <c r="B117" s="69"/>
      <c r="C117" s="74" t="s">
        <v>83</v>
      </c>
      <c r="D117" s="23" t="s">
        <v>6</v>
      </c>
      <c r="E117" s="23">
        <v>500000</v>
      </c>
      <c r="F117" s="23">
        <f t="shared" si="1"/>
        <v>500000</v>
      </c>
      <c r="K117" s="40"/>
    </row>
    <row r="118" spans="1:11" ht="12.75">
      <c r="A118" s="24"/>
      <c r="B118" s="69"/>
      <c r="C118" s="70" t="s">
        <v>116</v>
      </c>
      <c r="D118" s="29" t="s">
        <v>6</v>
      </c>
      <c r="E118" s="29">
        <v>500000</v>
      </c>
      <c r="F118" s="29">
        <f t="shared" si="1"/>
        <v>500000</v>
      </c>
      <c r="K118" s="33"/>
    </row>
    <row r="119" spans="1:11" ht="12.75">
      <c r="A119" s="24"/>
      <c r="B119" s="72">
        <v>80113</v>
      </c>
      <c r="C119" s="73" t="s">
        <v>52</v>
      </c>
      <c r="D119" s="27">
        <f>SUM(D120)</f>
        <v>110226</v>
      </c>
      <c r="E119" s="27">
        <f>SUM(E120)</f>
        <v>0</v>
      </c>
      <c r="F119" s="27">
        <f t="shared" si="1"/>
        <v>110226</v>
      </c>
      <c r="K119" s="40"/>
    </row>
    <row r="120" spans="1:11" ht="12.75">
      <c r="A120" s="24"/>
      <c r="B120" s="69"/>
      <c r="C120" s="70" t="s">
        <v>83</v>
      </c>
      <c r="D120" s="29">
        <f>100226+10000</f>
        <v>110226</v>
      </c>
      <c r="E120" s="29" t="s">
        <v>6</v>
      </c>
      <c r="F120" s="29">
        <f t="shared" si="1"/>
        <v>110226</v>
      </c>
      <c r="K120" s="40"/>
    </row>
    <row r="121" spans="1:11" ht="12.75">
      <c r="A121" s="24"/>
      <c r="B121" s="72">
        <v>80120</v>
      </c>
      <c r="C121" s="75" t="s">
        <v>96</v>
      </c>
      <c r="D121" s="27">
        <f>SUM(D122)</f>
        <v>0</v>
      </c>
      <c r="E121" s="27">
        <f>SUM(E122)</f>
        <v>5948474</v>
      </c>
      <c r="F121" s="27">
        <f t="shared" si="1"/>
        <v>5948474</v>
      </c>
      <c r="K121" s="40"/>
    </row>
    <row r="122" spans="1:11" ht="12.75">
      <c r="A122" s="24"/>
      <c r="B122" s="69"/>
      <c r="C122" s="74" t="s">
        <v>83</v>
      </c>
      <c r="D122" s="23" t="s">
        <v>6</v>
      </c>
      <c r="E122" s="23">
        <f>5897274+51200</f>
        <v>5948474</v>
      </c>
      <c r="F122" s="23">
        <f t="shared" si="1"/>
        <v>5948474</v>
      </c>
      <c r="K122" s="33"/>
    </row>
    <row r="123" spans="1:11" ht="12.75">
      <c r="A123" s="24"/>
      <c r="B123" s="69"/>
      <c r="C123" s="76" t="s">
        <v>115</v>
      </c>
      <c r="D123" s="39" t="s">
        <v>6</v>
      </c>
      <c r="E123" s="39">
        <v>5948474</v>
      </c>
      <c r="F123" s="39">
        <f t="shared" si="1"/>
        <v>5948474</v>
      </c>
      <c r="K123" s="40"/>
    </row>
    <row r="124" spans="1:11" ht="12.75">
      <c r="A124" s="24"/>
      <c r="B124" s="72">
        <v>80123</v>
      </c>
      <c r="C124" s="73" t="s">
        <v>53</v>
      </c>
      <c r="D124" s="27">
        <f>SUM(D125)</f>
        <v>0</v>
      </c>
      <c r="E124" s="27">
        <f>SUM(E125)</f>
        <v>2100000</v>
      </c>
      <c r="F124" s="27">
        <f t="shared" si="1"/>
        <v>2100000</v>
      </c>
      <c r="K124" s="33"/>
    </row>
    <row r="125" spans="1:11" ht="12.75">
      <c r="A125" s="24"/>
      <c r="B125" s="69"/>
      <c r="C125" s="74" t="s">
        <v>83</v>
      </c>
      <c r="D125" s="23" t="s">
        <v>6</v>
      </c>
      <c r="E125" s="23">
        <v>2100000</v>
      </c>
      <c r="F125" s="23">
        <f t="shared" si="1"/>
        <v>2100000</v>
      </c>
      <c r="K125" s="40"/>
    </row>
    <row r="126" spans="1:11" ht="12.75">
      <c r="A126" s="24"/>
      <c r="B126" s="69"/>
      <c r="C126" s="70" t="s">
        <v>116</v>
      </c>
      <c r="D126" s="29" t="s">
        <v>6</v>
      </c>
      <c r="E126" s="29">
        <v>2100000</v>
      </c>
      <c r="F126" s="29">
        <f t="shared" si="1"/>
        <v>2100000</v>
      </c>
      <c r="K126" s="33"/>
    </row>
    <row r="127" spans="1:11" ht="12.75">
      <c r="A127" s="24"/>
      <c r="B127" s="72">
        <v>80130</v>
      </c>
      <c r="C127" s="73" t="s">
        <v>54</v>
      </c>
      <c r="D127" s="27">
        <f>SUM(D128)</f>
        <v>0</v>
      </c>
      <c r="E127" s="27">
        <f>SUM(E128)</f>
        <v>8001765</v>
      </c>
      <c r="F127" s="27">
        <f t="shared" si="1"/>
        <v>8001765</v>
      </c>
      <c r="K127" s="40"/>
    </row>
    <row r="128" spans="1:11" ht="12.75">
      <c r="A128" s="24"/>
      <c r="B128" s="69"/>
      <c r="C128" s="74" t="s">
        <v>83</v>
      </c>
      <c r="D128" s="23" t="s">
        <v>6</v>
      </c>
      <c r="E128" s="23">
        <f>7800000+28015+173750</f>
        <v>8001765</v>
      </c>
      <c r="F128" s="23">
        <f t="shared" si="1"/>
        <v>8001765</v>
      </c>
      <c r="K128" s="40"/>
    </row>
    <row r="129" spans="1:11" ht="12.75">
      <c r="A129" s="24"/>
      <c r="B129" s="69"/>
      <c r="C129" s="74" t="s">
        <v>115</v>
      </c>
      <c r="D129" s="23" t="s">
        <v>6</v>
      </c>
      <c r="E129" s="23">
        <v>8001765</v>
      </c>
      <c r="F129" s="23">
        <f t="shared" si="1"/>
        <v>8001765</v>
      </c>
      <c r="K129" s="40"/>
    </row>
    <row r="130" spans="1:11" ht="12.75">
      <c r="A130" s="24"/>
      <c r="B130" s="60">
        <v>80134</v>
      </c>
      <c r="C130" s="73" t="s">
        <v>55</v>
      </c>
      <c r="D130" s="27">
        <f>SUM(D131)</f>
        <v>0</v>
      </c>
      <c r="E130" s="27">
        <f>SUM(E131)</f>
        <v>200000</v>
      </c>
      <c r="F130" s="27">
        <f t="shared" si="1"/>
        <v>200000</v>
      </c>
      <c r="K130" s="40"/>
    </row>
    <row r="131" spans="1:11" ht="12.75">
      <c r="A131" s="24"/>
      <c r="B131" s="77"/>
      <c r="C131" s="74" t="s">
        <v>83</v>
      </c>
      <c r="D131" s="23" t="s">
        <v>6</v>
      </c>
      <c r="E131" s="23">
        <v>200000</v>
      </c>
      <c r="F131" s="23">
        <f t="shared" si="1"/>
        <v>200000</v>
      </c>
      <c r="K131" s="40"/>
    </row>
    <row r="132" spans="1:11" ht="12.75">
      <c r="A132" s="24"/>
      <c r="B132" s="69"/>
      <c r="C132" s="70" t="s">
        <v>116</v>
      </c>
      <c r="D132" s="29" t="s">
        <v>6</v>
      </c>
      <c r="E132" s="29">
        <v>200000</v>
      </c>
      <c r="F132" s="29">
        <f t="shared" si="1"/>
        <v>200000</v>
      </c>
      <c r="K132" s="33"/>
    </row>
    <row r="133" spans="1:11" ht="24">
      <c r="A133" s="24"/>
      <c r="B133" s="72">
        <v>80140</v>
      </c>
      <c r="C133" s="73" t="s">
        <v>56</v>
      </c>
      <c r="D133" s="27">
        <f>SUM(D134)</f>
        <v>0</v>
      </c>
      <c r="E133" s="27">
        <f>SUM(E134)</f>
        <v>1100000</v>
      </c>
      <c r="F133" s="27">
        <f t="shared" si="1"/>
        <v>1100000</v>
      </c>
      <c r="K133" s="40"/>
    </row>
    <row r="134" spans="1:11" ht="12.75">
      <c r="A134" s="24"/>
      <c r="B134" s="69"/>
      <c r="C134" s="74" t="s">
        <v>83</v>
      </c>
      <c r="D134" s="23" t="s">
        <v>6</v>
      </c>
      <c r="E134" s="23">
        <v>1100000</v>
      </c>
      <c r="F134" s="23">
        <f t="shared" si="1"/>
        <v>1100000</v>
      </c>
      <c r="K134" s="40"/>
    </row>
    <row r="135" spans="1:11" ht="12.75">
      <c r="A135" s="24"/>
      <c r="B135" s="69"/>
      <c r="C135" s="70" t="s">
        <v>116</v>
      </c>
      <c r="D135" s="29" t="s">
        <v>6</v>
      </c>
      <c r="E135" s="29">
        <v>1100000</v>
      </c>
      <c r="F135" s="29">
        <f t="shared" si="1"/>
        <v>1100000</v>
      </c>
      <c r="K135" s="40"/>
    </row>
    <row r="136" spans="1:11" ht="12.75">
      <c r="A136" s="24"/>
      <c r="B136" s="72">
        <v>80146</v>
      </c>
      <c r="C136" s="73" t="s">
        <v>82</v>
      </c>
      <c r="D136" s="27">
        <f>SUM(D137)</f>
        <v>140000</v>
      </c>
      <c r="E136" s="27">
        <f>SUM(E137)</f>
        <v>120000</v>
      </c>
      <c r="F136" s="27">
        <f t="shared" si="1"/>
        <v>260000</v>
      </c>
      <c r="K136" s="33"/>
    </row>
    <row r="137" spans="1:11" ht="12.75">
      <c r="A137" s="24"/>
      <c r="B137" s="69"/>
      <c r="C137" s="74" t="s">
        <v>83</v>
      </c>
      <c r="D137" s="23">
        <v>140000</v>
      </c>
      <c r="E137" s="23">
        <v>120000</v>
      </c>
      <c r="F137" s="23">
        <f t="shared" si="1"/>
        <v>260000</v>
      </c>
      <c r="K137" s="40"/>
    </row>
    <row r="138" spans="1:11" ht="12.75">
      <c r="A138" s="24"/>
      <c r="B138" s="69"/>
      <c r="C138" s="70" t="s">
        <v>116</v>
      </c>
      <c r="D138" s="29">
        <v>140000</v>
      </c>
      <c r="E138" s="29">
        <v>120000</v>
      </c>
      <c r="F138" s="29">
        <f t="shared" si="1"/>
        <v>260000</v>
      </c>
      <c r="K138" s="40"/>
    </row>
    <row r="139" spans="1:11" ht="12.75">
      <c r="A139" s="24"/>
      <c r="B139" s="72">
        <v>80195</v>
      </c>
      <c r="C139" s="73" t="s">
        <v>20</v>
      </c>
      <c r="D139" s="27">
        <f>SUM(D140,D141)</f>
        <v>530000</v>
      </c>
      <c r="E139" s="27">
        <f>SUM(E140,E141)</f>
        <v>2000000</v>
      </c>
      <c r="F139" s="27">
        <f t="shared" si="1"/>
        <v>2530000</v>
      </c>
      <c r="K139" s="33"/>
    </row>
    <row r="140" spans="1:11" ht="12.75">
      <c r="A140" s="24"/>
      <c r="B140" s="69"/>
      <c r="C140" s="74" t="s">
        <v>83</v>
      </c>
      <c r="D140" s="23">
        <v>530000</v>
      </c>
      <c r="E140" s="23">
        <v>500000</v>
      </c>
      <c r="F140" s="23">
        <f t="shared" si="1"/>
        <v>1030000</v>
      </c>
      <c r="K140" s="40"/>
    </row>
    <row r="141" spans="1:11" ht="13.5" thickBot="1">
      <c r="A141" s="42"/>
      <c r="B141" s="78"/>
      <c r="C141" s="57" t="s">
        <v>18</v>
      </c>
      <c r="D141" s="30" t="s">
        <v>6</v>
      </c>
      <c r="E141" s="30">
        <v>1500000</v>
      </c>
      <c r="F141" s="30">
        <f t="shared" si="1"/>
        <v>1500000</v>
      </c>
      <c r="K141" s="40"/>
    </row>
    <row r="142" spans="1:11" ht="13.5" hidden="1" thickBot="1">
      <c r="A142" s="31">
        <v>803</v>
      </c>
      <c r="B142" s="64"/>
      <c r="C142" s="65" t="s">
        <v>44</v>
      </c>
      <c r="D142" s="13">
        <f>SUM(D143)</f>
        <v>0</v>
      </c>
      <c r="E142" s="13">
        <f>SUM(E143)</f>
        <v>0</v>
      </c>
      <c r="F142" s="13">
        <f t="shared" si="1"/>
        <v>0</v>
      </c>
      <c r="K142" s="33"/>
    </row>
    <row r="143" spans="1:11" ht="12.75" hidden="1">
      <c r="A143" s="24"/>
      <c r="B143" s="66">
        <v>80395</v>
      </c>
      <c r="C143" s="67" t="s">
        <v>20</v>
      </c>
      <c r="D143" s="68">
        <f>SUM(D144)</f>
        <v>0</v>
      </c>
      <c r="E143" s="68">
        <f>SUM(E144)</f>
        <v>0</v>
      </c>
      <c r="F143" s="68">
        <f t="shared" si="1"/>
        <v>0</v>
      </c>
      <c r="K143" s="40"/>
    </row>
    <row r="144" spans="1:11" ht="13.5" hidden="1" thickBot="1">
      <c r="A144" s="24"/>
      <c r="B144" s="69"/>
      <c r="C144" s="53" t="s">
        <v>18</v>
      </c>
      <c r="D144" s="29" t="s">
        <v>6</v>
      </c>
      <c r="E144" s="29" t="s">
        <v>6</v>
      </c>
      <c r="F144" s="29">
        <f t="shared" si="1"/>
        <v>0</v>
      </c>
      <c r="K144" s="40"/>
    </row>
    <row r="145" spans="1:11" ht="13.5" thickBot="1">
      <c r="A145" s="31">
        <v>803</v>
      </c>
      <c r="B145" s="32"/>
      <c r="C145" s="12" t="s">
        <v>44</v>
      </c>
      <c r="D145" s="13">
        <f>SUM(D146)</f>
        <v>20000</v>
      </c>
      <c r="E145" s="13">
        <f>SUM(E146)</f>
        <v>0</v>
      </c>
      <c r="F145" s="13">
        <f t="shared" si="1"/>
        <v>20000</v>
      </c>
      <c r="K145" s="14"/>
    </row>
    <row r="146" spans="1:11" ht="12.75">
      <c r="A146" s="24"/>
      <c r="B146" s="34">
        <v>80395</v>
      </c>
      <c r="C146" s="35" t="s">
        <v>20</v>
      </c>
      <c r="D146" s="19">
        <f>SUM(D147)</f>
        <v>20000</v>
      </c>
      <c r="E146" s="19">
        <f>SUM(E147)</f>
        <v>0</v>
      </c>
      <c r="F146" s="19">
        <f t="shared" si="1"/>
        <v>20000</v>
      </c>
      <c r="K146" s="33"/>
    </row>
    <row r="147" spans="1:11" ht="13.5" thickBot="1">
      <c r="A147" s="24"/>
      <c r="B147" s="36"/>
      <c r="C147" s="53" t="s">
        <v>18</v>
      </c>
      <c r="D147" s="23">
        <v>20000</v>
      </c>
      <c r="E147" s="23" t="s">
        <v>6</v>
      </c>
      <c r="F147" s="23">
        <f>SUM(D147:E147)</f>
        <v>20000</v>
      </c>
      <c r="K147" s="40"/>
    </row>
    <row r="148" spans="1:11" ht="13.5" thickBot="1">
      <c r="A148" s="31">
        <v>851</v>
      </c>
      <c r="B148" s="64"/>
      <c r="C148" s="65" t="s">
        <v>45</v>
      </c>
      <c r="D148" s="13">
        <f>SUM(D149,D152,D155,D160,D162)</f>
        <v>802300</v>
      </c>
      <c r="E148" s="13">
        <f>SUM(E149,E152,E155,E160,E162)</f>
        <v>737432</v>
      </c>
      <c r="F148" s="13">
        <f aca="true" t="shared" si="2" ref="F148:F228">SUM(D148:E148)</f>
        <v>1539732</v>
      </c>
      <c r="K148" s="33"/>
    </row>
    <row r="149" spans="1:11" ht="12.75">
      <c r="A149" s="24"/>
      <c r="B149" s="66">
        <v>85121</v>
      </c>
      <c r="C149" s="67" t="s">
        <v>57</v>
      </c>
      <c r="D149" s="68">
        <f>SUM(D150:D151)</f>
        <v>0</v>
      </c>
      <c r="E149" s="68">
        <f>SUM(E150:E151)</f>
        <v>694332</v>
      </c>
      <c r="F149" s="68">
        <f t="shared" si="2"/>
        <v>694332</v>
      </c>
      <c r="K149" s="40"/>
    </row>
    <row r="150" spans="1:11" ht="12.75">
      <c r="A150" s="24"/>
      <c r="B150" s="69"/>
      <c r="C150" s="74" t="s">
        <v>83</v>
      </c>
      <c r="D150" s="103" t="s">
        <v>6</v>
      </c>
      <c r="E150" s="103">
        <f>105000+500000</f>
        <v>605000</v>
      </c>
      <c r="F150" s="104">
        <f t="shared" si="2"/>
        <v>605000</v>
      </c>
      <c r="K150" s="40"/>
    </row>
    <row r="151" spans="1:11" ht="12.75">
      <c r="A151" s="24"/>
      <c r="B151" s="69"/>
      <c r="C151" s="91" t="s">
        <v>18</v>
      </c>
      <c r="D151" s="23" t="s">
        <v>6</v>
      </c>
      <c r="E151" s="23">
        <f>50000+39332</f>
        <v>89332</v>
      </c>
      <c r="F151" s="23">
        <f t="shared" si="2"/>
        <v>89332</v>
      </c>
      <c r="K151" s="40"/>
    </row>
    <row r="152" spans="1:11" s="99" customFormat="1" ht="12.75">
      <c r="A152" s="98"/>
      <c r="B152" s="60">
        <v>85153</v>
      </c>
      <c r="C152" s="52" t="s">
        <v>113</v>
      </c>
      <c r="D152" s="27">
        <f>SUM(D153)</f>
        <v>20000</v>
      </c>
      <c r="E152" s="27">
        <f>SUM(E153)</f>
        <v>0</v>
      </c>
      <c r="F152" s="23">
        <f t="shared" si="2"/>
        <v>20000</v>
      </c>
      <c r="K152" s="33"/>
    </row>
    <row r="153" spans="1:11" ht="12.75">
      <c r="A153" s="24"/>
      <c r="B153" s="69"/>
      <c r="C153" s="74" t="s">
        <v>83</v>
      </c>
      <c r="D153" s="23">
        <v>20000</v>
      </c>
      <c r="E153" s="23" t="s">
        <v>6</v>
      </c>
      <c r="F153" s="23">
        <f t="shared" si="2"/>
        <v>20000</v>
      </c>
      <c r="K153" s="40"/>
    </row>
    <row r="154" spans="1:11" ht="12.75">
      <c r="A154" s="24"/>
      <c r="B154" s="69"/>
      <c r="C154" s="71" t="s">
        <v>120</v>
      </c>
      <c r="D154" s="23">
        <v>20000</v>
      </c>
      <c r="E154" s="23" t="s">
        <v>6</v>
      </c>
      <c r="F154" s="23">
        <f t="shared" si="2"/>
        <v>20000</v>
      </c>
      <c r="K154" s="40"/>
    </row>
    <row r="155" spans="1:11" ht="12.75">
      <c r="A155" s="24"/>
      <c r="B155" s="72">
        <v>85154</v>
      </c>
      <c r="C155" s="73" t="s">
        <v>58</v>
      </c>
      <c r="D155" s="27">
        <f>SUM(D156,D159)</f>
        <v>530000</v>
      </c>
      <c r="E155" s="27">
        <f>SUM(E156)</f>
        <v>0</v>
      </c>
      <c r="F155" s="27">
        <f t="shared" si="2"/>
        <v>530000</v>
      </c>
      <c r="K155" s="14"/>
    </row>
    <row r="156" spans="1:11" ht="12.75">
      <c r="A156" s="24"/>
      <c r="B156" s="69"/>
      <c r="C156" s="74" t="s">
        <v>83</v>
      </c>
      <c r="D156" s="23">
        <v>500000</v>
      </c>
      <c r="E156" s="23" t="s">
        <v>6</v>
      </c>
      <c r="F156" s="23">
        <f t="shared" si="2"/>
        <v>500000</v>
      </c>
      <c r="K156" s="63"/>
    </row>
    <row r="157" spans="1:11" ht="12.75">
      <c r="A157" s="24"/>
      <c r="B157" s="69"/>
      <c r="C157" s="22" t="s">
        <v>23</v>
      </c>
      <c r="D157" s="23">
        <v>49240</v>
      </c>
      <c r="E157" s="23" t="s">
        <v>6</v>
      </c>
      <c r="F157" s="23">
        <f t="shared" si="2"/>
        <v>49240</v>
      </c>
      <c r="K157" s="40"/>
    </row>
    <row r="158" spans="1:11" ht="12.75">
      <c r="A158" s="24"/>
      <c r="B158" s="69"/>
      <c r="C158" s="22" t="s">
        <v>118</v>
      </c>
      <c r="D158" s="23">
        <v>335000</v>
      </c>
      <c r="E158" s="23" t="s">
        <v>6</v>
      </c>
      <c r="F158" s="23">
        <f t="shared" si="2"/>
        <v>335000</v>
      </c>
      <c r="K158" s="14"/>
    </row>
    <row r="159" spans="1:11" ht="12.75">
      <c r="A159" s="24"/>
      <c r="B159" s="69"/>
      <c r="C159" s="53" t="s">
        <v>18</v>
      </c>
      <c r="D159" s="23">
        <v>30000</v>
      </c>
      <c r="E159" s="23" t="s">
        <v>6</v>
      </c>
      <c r="F159" s="23">
        <f>SUM(D159:E159)</f>
        <v>30000</v>
      </c>
      <c r="K159" s="14"/>
    </row>
    <row r="160" spans="1:11" ht="24">
      <c r="A160" s="24"/>
      <c r="B160" s="72">
        <v>85156</v>
      </c>
      <c r="C160" s="73" t="s">
        <v>87</v>
      </c>
      <c r="D160" s="27">
        <f>SUM(D161)</f>
        <v>2300</v>
      </c>
      <c r="E160" s="27">
        <f>SUM(E161)</f>
        <v>43100</v>
      </c>
      <c r="F160" s="27">
        <f t="shared" si="2"/>
        <v>45400</v>
      </c>
      <c r="K160" s="40"/>
    </row>
    <row r="161" spans="1:11" ht="12.75">
      <c r="A161" s="24"/>
      <c r="B161" s="69"/>
      <c r="C161" s="70" t="s">
        <v>83</v>
      </c>
      <c r="D161" s="23">
        <v>2300</v>
      </c>
      <c r="E161" s="29">
        <v>43100</v>
      </c>
      <c r="F161" s="23">
        <f t="shared" si="2"/>
        <v>45400</v>
      </c>
      <c r="K161" s="33"/>
    </row>
    <row r="162" spans="1:11" ht="12.75">
      <c r="A162" s="24"/>
      <c r="B162" s="60">
        <v>85195</v>
      </c>
      <c r="C162" s="73" t="s">
        <v>20</v>
      </c>
      <c r="D162" s="27">
        <f>SUM(D163)</f>
        <v>250000</v>
      </c>
      <c r="E162" s="97">
        <f>SUM(E163)</f>
        <v>0</v>
      </c>
      <c r="F162" s="27">
        <f t="shared" si="2"/>
        <v>250000</v>
      </c>
      <c r="K162" s="33"/>
    </row>
    <row r="163" spans="1:11" ht="13.5" thickBot="1">
      <c r="A163" s="24"/>
      <c r="B163" s="69"/>
      <c r="C163" s="44" t="s">
        <v>119</v>
      </c>
      <c r="D163" s="45">
        <v>250000</v>
      </c>
      <c r="E163" s="96" t="s">
        <v>6</v>
      </c>
      <c r="F163" s="45">
        <f t="shared" si="2"/>
        <v>250000</v>
      </c>
      <c r="K163" s="33"/>
    </row>
    <row r="164" spans="1:11" ht="13.5" thickBot="1">
      <c r="A164" s="31">
        <v>852</v>
      </c>
      <c r="B164" s="64"/>
      <c r="C164" s="65" t="s">
        <v>46</v>
      </c>
      <c r="D164" s="13">
        <f>SUM(D165,D168,D172,D176,D178,D180,D183,D185,D188,D190,D193,D196)</f>
        <v>19340700</v>
      </c>
      <c r="E164" s="13">
        <f>SUM(E165,E168,E172,E176,E178,E180,E183,E185,E188,E190,E193,E196)</f>
        <v>5159100</v>
      </c>
      <c r="F164" s="13">
        <f t="shared" si="2"/>
        <v>24499800</v>
      </c>
      <c r="K164" s="40"/>
    </row>
    <row r="165" spans="1:11" ht="12.75">
      <c r="A165" s="24"/>
      <c r="B165" s="66">
        <v>85201</v>
      </c>
      <c r="C165" s="67" t="s">
        <v>59</v>
      </c>
      <c r="D165" s="68">
        <f>SUM(D166)</f>
        <v>0</v>
      </c>
      <c r="E165" s="68">
        <f>SUM(E166)</f>
        <v>1750000</v>
      </c>
      <c r="F165" s="68">
        <f t="shared" si="2"/>
        <v>1750000</v>
      </c>
      <c r="K165" s="40"/>
    </row>
    <row r="166" spans="1:11" ht="12.75">
      <c r="A166" s="24"/>
      <c r="B166" s="69"/>
      <c r="C166" s="74" t="s">
        <v>83</v>
      </c>
      <c r="D166" s="23" t="s">
        <v>6</v>
      </c>
      <c r="E166" s="23">
        <v>1750000</v>
      </c>
      <c r="F166" s="23">
        <f t="shared" si="2"/>
        <v>1750000</v>
      </c>
      <c r="K166" s="40"/>
    </row>
    <row r="167" spans="1:11" ht="12.75">
      <c r="A167" s="24"/>
      <c r="B167" s="69"/>
      <c r="C167" s="22" t="s">
        <v>23</v>
      </c>
      <c r="D167" s="23" t="s">
        <v>6</v>
      </c>
      <c r="E167" s="23">
        <v>1104000</v>
      </c>
      <c r="F167" s="23">
        <f t="shared" si="2"/>
        <v>1104000</v>
      </c>
      <c r="K167" s="40"/>
    </row>
    <row r="168" spans="1:11" ht="12.75">
      <c r="A168" s="24"/>
      <c r="B168" s="72">
        <v>85202</v>
      </c>
      <c r="C168" s="73" t="s">
        <v>60</v>
      </c>
      <c r="D168" s="27">
        <f>SUM(D169)</f>
        <v>0</v>
      </c>
      <c r="E168" s="27">
        <f>SUM(E169)</f>
        <v>2717100</v>
      </c>
      <c r="F168" s="27">
        <f t="shared" si="2"/>
        <v>2717100</v>
      </c>
      <c r="K168" s="40"/>
    </row>
    <row r="169" spans="1:11" ht="12.75">
      <c r="A169" s="24"/>
      <c r="B169" s="69"/>
      <c r="C169" s="74" t="s">
        <v>83</v>
      </c>
      <c r="D169" s="23" t="s">
        <v>6</v>
      </c>
      <c r="E169" s="23">
        <v>2717100</v>
      </c>
      <c r="F169" s="23">
        <f t="shared" si="2"/>
        <v>2717100</v>
      </c>
      <c r="K169" s="14"/>
    </row>
    <row r="170" spans="1:11" ht="12.75">
      <c r="A170" s="24"/>
      <c r="B170" s="69"/>
      <c r="C170" s="38" t="s">
        <v>23</v>
      </c>
      <c r="D170" s="39" t="s">
        <v>6</v>
      </c>
      <c r="E170" s="39">
        <v>896150</v>
      </c>
      <c r="F170" s="39">
        <f t="shared" si="2"/>
        <v>896150</v>
      </c>
      <c r="K170" s="63"/>
    </row>
    <row r="171" spans="1:11" ht="12.75">
      <c r="A171" s="24"/>
      <c r="B171" s="59"/>
      <c r="C171" s="38" t="s">
        <v>118</v>
      </c>
      <c r="D171" s="39" t="s">
        <v>6</v>
      </c>
      <c r="E171" s="39">
        <v>1149100</v>
      </c>
      <c r="F171" s="39">
        <f t="shared" si="2"/>
        <v>1149100</v>
      </c>
      <c r="K171" s="40"/>
    </row>
    <row r="172" spans="1:11" ht="12.75">
      <c r="A172" s="24"/>
      <c r="B172" s="60">
        <v>85203</v>
      </c>
      <c r="C172" s="73" t="s">
        <v>61</v>
      </c>
      <c r="D172" s="27">
        <f>SUM(D173,D175)</f>
        <v>720000</v>
      </c>
      <c r="E172" s="27">
        <f>SUM(E173)</f>
        <v>0</v>
      </c>
      <c r="F172" s="27">
        <f t="shared" si="2"/>
        <v>720000</v>
      </c>
      <c r="K172" s="40"/>
    </row>
    <row r="173" spans="1:11" ht="12.75">
      <c r="A173" s="24"/>
      <c r="B173" s="69"/>
      <c r="C173" s="74" t="s">
        <v>83</v>
      </c>
      <c r="D173" s="23">
        <v>720000</v>
      </c>
      <c r="E173" s="23" t="s">
        <v>6</v>
      </c>
      <c r="F173" s="23">
        <f t="shared" si="2"/>
        <v>720000</v>
      </c>
      <c r="K173" s="40"/>
    </row>
    <row r="174" spans="1:11" ht="12.75">
      <c r="A174" s="24"/>
      <c r="B174" s="69"/>
      <c r="C174" s="22" t="s">
        <v>23</v>
      </c>
      <c r="D174" s="23">
        <v>514600</v>
      </c>
      <c r="E174" s="23" t="s">
        <v>6</v>
      </c>
      <c r="F174" s="23">
        <f t="shared" si="2"/>
        <v>514600</v>
      </c>
      <c r="K174" s="33"/>
    </row>
    <row r="175" spans="1:11" ht="12.75">
      <c r="A175" s="24"/>
      <c r="B175" s="69"/>
      <c r="C175" s="70" t="s">
        <v>18</v>
      </c>
      <c r="D175" s="29"/>
      <c r="E175" s="29" t="s">
        <v>6</v>
      </c>
      <c r="F175" s="29">
        <f t="shared" si="2"/>
        <v>0</v>
      </c>
      <c r="K175" s="40"/>
    </row>
    <row r="176" spans="1:11" ht="12.75">
      <c r="A176" s="24"/>
      <c r="B176" s="72">
        <v>85204</v>
      </c>
      <c r="C176" s="73" t="s">
        <v>62</v>
      </c>
      <c r="D176" s="27">
        <f>SUM(D177)</f>
        <v>0</v>
      </c>
      <c r="E176" s="27">
        <f>SUM(E177)</f>
        <v>560000</v>
      </c>
      <c r="F176" s="27">
        <f t="shared" si="2"/>
        <v>560000</v>
      </c>
      <c r="K176" s="40"/>
    </row>
    <row r="177" spans="1:11" ht="12.75">
      <c r="A177" s="24"/>
      <c r="B177" s="69"/>
      <c r="C177" s="70" t="s">
        <v>83</v>
      </c>
      <c r="D177" s="29" t="s">
        <v>6</v>
      </c>
      <c r="E177" s="29">
        <v>560000</v>
      </c>
      <c r="F177" s="29">
        <f t="shared" si="2"/>
        <v>560000</v>
      </c>
      <c r="K177" s="40"/>
    </row>
    <row r="178" spans="1:11" ht="36">
      <c r="A178" s="24"/>
      <c r="B178" s="72">
        <v>85213</v>
      </c>
      <c r="C178" s="73" t="s">
        <v>63</v>
      </c>
      <c r="D178" s="27">
        <f>SUM(D179)</f>
        <v>70600</v>
      </c>
      <c r="E178" s="27">
        <f>SUM(E179)</f>
        <v>0</v>
      </c>
      <c r="F178" s="27">
        <f t="shared" si="2"/>
        <v>70600</v>
      </c>
      <c r="K178" s="33"/>
    </row>
    <row r="179" spans="1:11" ht="12.75">
      <c r="A179" s="24"/>
      <c r="B179" s="69"/>
      <c r="C179" s="70" t="s">
        <v>83</v>
      </c>
      <c r="D179" s="29">
        <v>70600</v>
      </c>
      <c r="E179" s="29" t="s">
        <v>6</v>
      </c>
      <c r="F179" s="29">
        <f t="shared" si="2"/>
        <v>70600</v>
      </c>
      <c r="K179" s="40"/>
    </row>
    <row r="180" spans="1:11" ht="24">
      <c r="A180" s="24"/>
      <c r="B180" s="72">
        <v>85212</v>
      </c>
      <c r="C180" s="73" t="s">
        <v>64</v>
      </c>
      <c r="D180" s="27">
        <f>SUM(D181)</f>
        <v>11230300</v>
      </c>
      <c r="E180" s="27">
        <f>SUM(E181)</f>
        <v>0</v>
      </c>
      <c r="F180" s="27">
        <f t="shared" si="2"/>
        <v>11230300</v>
      </c>
      <c r="K180" s="40"/>
    </row>
    <row r="181" spans="1:11" ht="12.75">
      <c r="A181" s="24"/>
      <c r="B181" s="69"/>
      <c r="C181" s="74" t="s">
        <v>83</v>
      </c>
      <c r="D181" s="23">
        <v>11230300</v>
      </c>
      <c r="E181" s="23" t="s">
        <v>6</v>
      </c>
      <c r="F181" s="23">
        <f t="shared" si="2"/>
        <v>11230300</v>
      </c>
      <c r="K181" s="40"/>
    </row>
    <row r="182" spans="1:11" ht="12.75">
      <c r="A182" s="24"/>
      <c r="B182" s="69"/>
      <c r="C182" s="22" t="s">
        <v>23</v>
      </c>
      <c r="D182" s="23">
        <v>245944</v>
      </c>
      <c r="E182" s="23" t="s">
        <v>6</v>
      </c>
      <c r="F182" s="23">
        <f t="shared" si="2"/>
        <v>245944</v>
      </c>
      <c r="K182" s="33"/>
    </row>
    <row r="183" spans="1:11" ht="15.75" customHeight="1">
      <c r="A183" s="24"/>
      <c r="B183" s="72">
        <v>85214</v>
      </c>
      <c r="C183" s="73" t="s">
        <v>65</v>
      </c>
      <c r="D183" s="27">
        <f>SUM(D184)</f>
        <v>1135400</v>
      </c>
      <c r="E183" s="27">
        <f>SUM(E184)</f>
        <v>0</v>
      </c>
      <c r="F183" s="27">
        <f t="shared" si="2"/>
        <v>1135400</v>
      </c>
      <c r="G183" s="79"/>
      <c r="K183" s="40"/>
    </row>
    <row r="184" spans="1:11" ht="12.75">
      <c r="A184" s="24"/>
      <c r="B184" s="69"/>
      <c r="C184" s="74" t="s">
        <v>83</v>
      </c>
      <c r="D184" s="23">
        <v>1135400</v>
      </c>
      <c r="E184" s="23" t="s">
        <v>6</v>
      </c>
      <c r="F184" s="23">
        <f t="shared" si="2"/>
        <v>1135400</v>
      </c>
      <c r="K184" s="33"/>
    </row>
    <row r="185" spans="1:11" ht="12.75">
      <c r="A185" s="24"/>
      <c r="B185" s="72">
        <v>85219</v>
      </c>
      <c r="C185" s="73" t="s">
        <v>66</v>
      </c>
      <c r="D185" s="27">
        <f>SUM(D186)</f>
        <v>1800000</v>
      </c>
      <c r="E185" s="27">
        <f>SUM(E186)</f>
        <v>0</v>
      </c>
      <c r="F185" s="27">
        <f t="shared" si="2"/>
        <v>1800000</v>
      </c>
      <c r="K185" s="40"/>
    </row>
    <row r="186" spans="1:11" ht="12.75">
      <c r="A186" s="24"/>
      <c r="B186" s="69"/>
      <c r="C186" s="74" t="s">
        <v>83</v>
      </c>
      <c r="D186" s="23">
        <v>1800000</v>
      </c>
      <c r="E186" s="23" t="s">
        <v>6</v>
      </c>
      <c r="F186" s="23">
        <f t="shared" si="2"/>
        <v>1800000</v>
      </c>
      <c r="K186" s="33"/>
    </row>
    <row r="187" spans="1:11" ht="12.75">
      <c r="A187" s="24"/>
      <c r="B187" s="69"/>
      <c r="C187" s="22" t="s">
        <v>23</v>
      </c>
      <c r="D187" s="23">
        <v>1673100</v>
      </c>
      <c r="E187" s="23" t="s">
        <v>6</v>
      </c>
      <c r="F187" s="23">
        <f t="shared" si="2"/>
        <v>1673100</v>
      </c>
      <c r="K187" s="40"/>
    </row>
    <row r="188" spans="1:11" ht="12.75">
      <c r="A188" s="48"/>
      <c r="B188" s="60">
        <v>85215</v>
      </c>
      <c r="C188" s="73" t="s">
        <v>97</v>
      </c>
      <c r="D188" s="27">
        <f>SUM(D189)</f>
        <v>3600000</v>
      </c>
      <c r="E188" s="27">
        <f>SUM(E189)</f>
        <v>0</v>
      </c>
      <c r="F188" s="80">
        <f t="shared" si="2"/>
        <v>3600000</v>
      </c>
      <c r="K188" s="40"/>
    </row>
    <row r="189" spans="1:11" ht="12.75">
      <c r="A189" s="48"/>
      <c r="B189" s="55"/>
      <c r="C189" s="70" t="s">
        <v>83</v>
      </c>
      <c r="D189" s="29">
        <v>3600000</v>
      </c>
      <c r="E189" s="81" t="s">
        <v>6</v>
      </c>
      <c r="F189" s="23">
        <f t="shared" si="2"/>
        <v>3600000</v>
      </c>
      <c r="K189" s="33"/>
    </row>
    <row r="190" spans="1:11" ht="12.75">
      <c r="A190" s="48"/>
      <c r="B190" s="60">
        <v>85226</v>
      </c>
      <c r="C190" s="73" t="s">
        <v>67</v>
      </c>
      <c r="D190" s="82">
        <f>SUM(D191)</f>
        <v>0</v>
      </c>
      <c r="E190" s="82">
        <f>SUM(E191)</f>
        <v>125000</v>
      </c>
      <c r="F190" s="27">
        <f t="shared" si="2"/>
        <v>125000</v>
      </c>
      <c r="K190" s="40"/>
    </row>
    <row r="191" spans="1:11" ht="12.75">
      <c r="A191" s="48"/>
      <c r="B191" s="55"/>
      <c r="C191" s="74" t="s">
        <v>83</v>
      </c>
      <c r="D191" s="83"/>
      <c r="E191" s="83">
        <v>125000</v>
      </c>
      <c r="F191" s="23">
        <f t="shared" si="2"/>
        <v>125000</v>
      </c>
      <c r="K191" s="33"/>
    </row>
    <row r="192" spans="1:11" ht="12.75">
      <c r="A192" s="48"/>
      <c r="B192" s="55"/>
      <c r="C192" s="71" t="s">
        <v>23</v>
      </c>
      <c r="D192" s="83"/>
      <c r="E192" s="83">
        <v>99200</v>
      </c>
      <c r="F192" s="23">
        <f t="shared" si="2"/>
        <v>99200</v>
      </c>
      <c r="K192" s="40"/>
    </row>
    <row r="193" spans="1:11" ht="12.75">
      <c r="A193" s="48"/>
      <c r="B193" s="60">
        <v>85228</v>
      </c>
      <c r="C193" s="73" t="s">
        <v>107</v>
      </c>
      <c r="D193" s="82">
        <f>SUM(D194)</f>
        <v>403200</v>
      </c>
      <c r="E193" s="82">
        <f>SUM(E194)</f>
        <v>0</v>
      </c>
      <c r="F193" s="27">
        <f t="shared" si="2"/>
        <v>403200</v>
      </c>
      <c r="K193" s="40"/>
    </row>
    <row r="194" spans="1:11" ht="12.75">
      <c r="A194" s="24"/>
      <c r="B194" s="84"/>
      <c r="C194" s="74" t="s">
        <v>83</v>
      </c>
      <c r="D194" s="83">
        <v>403200</v>
      </c>
      <c r="E194" s="83" t="s">
        <v>6</v>
      </c>
      <c r="F194" s="23">
        <f t="shared" si="2"/>
        <v>403200</v>
      </c>
      <c r="K194" s="40"/>
    </row>
    <row r="195" spans="1:11" ht="12.75">
      <c r="A195" s="24"/>
      <c r="B195" s="59"/>
      <c r="C195" s="71" t="s">
        <v>23</v>
      </c>
      <c r="D195" s="83">
        <v>133600</v>
      </c>
      <c r="E195" s="83" t="s">
        <v>6</v>
      </c>
      <c r="F195" s="23">
        <f t="shared" si="2"/>
        <v>133600</v>
      </c>
      <c r="K195" s="40"/>
    </row>
    <row r="196" spans="1:11" ht="12.75">
      <c r="A196" s="24"/>
      <c r="B196" s="72">
        <v>85295</v>
      </c>
      <c r="C196" s="73" t="s">
        <v>20</v>
      </c>
      <c r="D196" s="82">
        <f>SUM(D197)</f>
        <v>381200</v>
      </c>
      <c r="E196" s="82">
        <f>SUM(E197)</f>
        <v>7000</v>
      </c>
      <c r="F196" s="27">
        <f t="shared" si="2"/>
        <v>388200</v>
      </c>
      <c r="K196" s="40"/>
    </row>
    <row r="197" spans="1:11" ht="12.75">
      <c r="A197" s="24"/>
      <c r="B197" s="69"/>
      <c r="C197" s="74" t="s">
        <v>83</v>
      </c>
      <c r="D197" s="23">
        <f>340200+41000</f>
        <v>381200</v>
      </c>
      <c r="E197" s="23">
        <v>7000</v>
      </c>
      <c r="F197" s="23">
        <f t="shared" si="2"/>
        <v>388200</v>
      </c>
      <c r="K197" s="33"/>
    </row>
    <row r="198" spans="1:11" ht="13.5" thickBot="1">
      <c r="A198" s="24"/>
      <c r="B198" s="69"/>
      <c r="C198" s="41" t="s">
        <v>118</v>
      </c>
      <c r="D198" s="29">
        <v>86000</v>
      </c>
      <c r="E198" s="29" t="s">
        <v>6</v>
      </c>
      <c r="F198" s="29">
        <f t="shared" si="2"/>
        <v>86000</v>
      </c>
      <c r="K198" s="40"/>
    </row>
    <row r="199" spans="1:11" ht="13.5" thickBot="1">
      <c r="A199" s="31">
        <v>853</v>
      </c>
      <c r="B199" s="64"/>
      <c r="C199" s="65" t="s">
        <v>47</v>
      </c>
      <c r="D199" s="13">
        <f>SUM(D200,D203,D206,D209)</f>
        <v>44000</v>
      </c>
      <c r="E199" s="13">
        <f>SUM(E200,E203,E206,E209)</f>
        <v>1043488</v>
      </c>
      <c r="F199" s="13">
        <f t="shared" si="2"/>
        <v>1087488</v>
      </c>
      <c r="K199" s="33"/>
    </row>
    <row r="200" spans="1:11" ht="12.75">
      <c r="A200" s="24"/>
      <c r="B200" s="54">
        <v>85321</v>
      </c>
      <c r="C200" s="73" t="s">
        <v>88</v>
      </c>
      <c r="D200" s="27">
        <f>SUM(D201)</f>
        <v>0</v>
      </c>
      <c r="E200" s="27">
        <f>SUM(E201)</f>
        <v>141000</v>
      </c>
      <c r="F200" s="27">
        <f t="shared" si="2"/>
        <v>141000</v>
      </c>
      <c r="K200" s="40"/>
    </row>
    <row r="201" spans="1:11" ht="12.75">
      <c r="A201" s="24"/>
      <c r="B201" s="69"/>
      <c r="C201" s="74" t="s">
        <v>83</v>
      </c>
      <c r="D201" s="23" t="s">
        <v>6</v>
      </c>
      <c r="E201" s="23">
        <v>141000</v>
      </c>
      <c r="F201" s="23">
        <f t="shared" si="2"/>
        <v>141000</v>
      </c>
      <c r="K201" s="40"/>
    </row>
    <row r="202" spans="1:11" ht="12.75">
      <c r="A202" s="24"/>
      <c r="B202" s="59"/>
      <c r="C202" s="41" t="s">
        <v>23</v>
      </c>
      <c r="D202" s="29" t="s">
        <v>6</v>
      </c>
      <c r="E202" s="29">
        <v>128800</v>
      </c>
      <c r="F202" s="29">
        <f t="shared" si="2"/>
        <v>128800</v>
      </c>
      <c r="K202" s="33"/>
    </row>
    <row r="203" spans="1:11" ht="12.75">
      <c r="A203" s="24"/>
      <c r="B203" s="60">
        <v>85324</v>
      </c>
      <c r="C203" s="73" t="s">
        <v>68</v>
      </c>
      <c r="D203" s="27">
        <f>SUM(D204)</f>
        <v>0</v>
      </c>
      <c r="E203" s="27">
        <f>SUM(E204)</f>
        <v>55000</v>
      </c>
      <c r="F203" s="27">
        <f t="shared" si="2"/>
        <v>55000</v>
      </c>
      <c r="K203" s="40"/>
    </row>
    <row r="204" spans="1:11" ht="12.75">
      <c r="A204" s="24"/>
      <c r="B204" s="77"/>
      <c r="C204" s="74" t="s">
        <v>83</v>
      </c>
      <c r="D204" s="23" t="s">
        <v>6</v>
      </c>
      <c r="E204" s="23">
        <v>55000</v>
      </c>
      <c r="F204" s="23">
        <f t="shared" si="2"/>
        <v>55000</v>
      </c>
      <c r="K204" s="40"/>
    </row>
    <row r="205" spans="1:11" ht="12.75">
      <c r="A205" s="24"/>
      <c r="B205" s="55"/>
      <c r="C205" s="41" t="s">
        <v>23</v>
      </c>
      <c r="D205" s="23" t="s">
        <v>6</v>
      </c>
      <c r="E205" s="23">
        <v>55000</v>
      </c>
      <c r="F205" s="23">
        <f t="shared" si="2"/>
        <v>55000</v>
      </c>
      <c r="K205" s="14"/>
    </row>
    <row r="206" spans="1:11" ht="12.75">
      <c r="A206" s="24"/>
      <c r="B206" s="60">
        <v>85333</v>
      </c>
      <c r="C206" s="26" t="s">
        <v>110</v>
      </c>
      <c r="D206" s="27">
        <f>SUM(D207)</f>
        <v>0</v>
      </c>
      <c r="E206" s="27">
        <f>SUM(E207)</f>
        <v>847488</v>
      </c>
      <c r="F206" s="27">
        <f t="shared" si="2"/>
        <v>847488</v>
      </c>
      <c r="K206" s="14"/>
    </row>
    <row r="207" spans="1:11" ht="12.75">
      <c r="A207" s="24"/>
      <c r="B207" s="55"/>
      <c r="C207" s="74" t="s">
        <v>83</v>
      </c>
      <c r="D207" s="23" t="s">
        <v>6</v>
      </c>
      <c r="E207" s="23">
        <v>847488</v>
      </c>
      <c r="F207" s="23">
        <f t="shared" si="2"/>
        <v>847488</v>
      </c>
      <c r="K207" s="14"/>
    </row>
    <row r="208" spans="1:11" ht="12.75">
      <c r="A208" s="24"/>
      <c r="B208" s="55"/>
      <c r="C208" s="41" t="s">
        <v>118</v>
      </c>
      <c r="D208" s="102" t="s">
        <v>6</v>
      </c>
      <c r="E208" s="23">
        <v>847488</v>
      </c>
      <c r="F208" s="23">
        <f t="shared" si="2"/>
        <v>847488</v>
      </c>
      <c r="K208" s="14"/>
    </row>
    <row r="209" spans="1:11" ht="12.75">
      <c r="A209" s="24"/>
      <c r="B209" s="60">
        <v>85395</v>
      </c>
      <c r="C209" s="73" t="s">
        <v>20</v>
      </c>
      <c r="D209" s="27">
        <f>SUM(D210)</f>
        <v>44000</v>
      </c>
      <c r="E209" s="27">
        <f>SUM(E210)</f>
        <v>0</v>
      </c>
      <c r="F209" s="27">
        <f>SUM(D209:E209)</f>
        <v>44000</v>
      </c>
      <c r="K209" s="40"/>
    </row>
    <row r="210" spans="1:11" ht="13.5" thickBot="1">
      <c r="A210" s="24"/>
      <c r="B210" s="77"/>
      <c r="C210" s="74" t="s">
        <v>119</v>
      </c>
      <c r="D210" s="23">
        <v>44000</v>
      </c>
      <c r="E210" s="23">
        <v>0</v>
      </c>
      <c r="F210" s="23">
        <f>SUM(D210:E210)</f>
        <v>44000</v>
      </c>
      <c r="K210" s="40"/>
    </row>
    <row r="211" spans="1:11" ht="13.5" thickBot="1">
      <c r="A211" s="31">
        <v>854</v>
      </c>
      <c r="B211" s="64"/>
      <c r="C211" s="65" t="s">
        <v>101</v>
      </c>
      <c r="D211" s="13">
        <f>SUM(D212,D215,D218,D221,D224,D227)</f>
        <v>0</v>
      </c>
      <c r="E211" s="13">
        <f>SUM(E212,E215,E218,E221,E224,E227)</f>
        <v>3021250</v>
      </c>
      <c r="F211" s="13">
        <f t="shared" si="2"/>
        <v>3021250</v>
      </c>
      <c r="K211" s="33"/>
    </row>
    <row r="212" spans="1:11" ht="24">
      <c r="A212" s="48"/>
      <c r="B212" s="54">
        <v>85406</v>
      </c>
      <c r="C212" s="73" t="s">
        <v>69</v>
      </c>
      <c r="D212" s="27">
        <f>SUM(D213)</f>
        <v>0</v>
      </c>
      <c r="E212" s="27">
        <f>SUM(E213)</f>
        <v>1300000</v>
      </c>
      <c r="F212" s="27">
        <f t="shared" si="2"/>
        <v>1300000</v>
      </c>
      <c r="K212" s="40"/>
    </row>
    <row r="213" spans="1:11" ht="12.75">
      <c r="A213" s="48"/>
      <c r="B213" s="85"/>
      <c r="C213" s="22" t="s">
        <v>83</v>
      </c>
      <c r="D213" s="86" t="s">
        <v>6</v>
      </c>
      <c r="E213" s="23">
        <v>1300000</v>
      </c>
      <c r="F213" s="23">
        <f t="shared" si="2"/>
        <v>1300000</v>
      </c>
      <c r="K213" s="40"/>
    </row>
    <row r="214" spans="1:11" ht="12.75">
      <c r="A214" s="48"/>
      <c r="B214" s="87"/>
      <c r="C214" s="22" t="s">
        <v>116</v>
      </c>
      <c r="D214" s="88" t="s">
        <v>6</v>
      </c>
      <c r="E214" s="29">
        <v>1300000</v>
      </c>
      <c r="F214" s="29">
        <f t="shared" si="2"/>
        <v>1300000</v>
      </c>
      <c r="K214" s="33"/>
    </row>
    <row r="215" spans="1:11" ht="12.75" hidden="1">
      <c r="A215" s="48"/>
      <c r="B215" s="89">
        <v>85407</v>
      </c>
      <c r="C215" s="26" t="s">
        <v>70</v>
      </c>
      <c r="D215" s="80">
        <f>SUM(D216)</f>
        <v>0</v>
      </c>
      <c r="E215" s="27">
        <f>SUM(E216)</f>
        <v>0</v>
      </c>
      <c r="F215" s="27">
        <f t="shared" si="2"/>
        <v>0</v>
      </c>
      <c r="K215" s="40"/>
    </row>
    <row r="216" spans="1:11" ht="12.75" hidden="1">
      <c r="A216" s="48"/>
      <c r="B216" s="85"/>
      <c r="C216" s="22" t="s">
        <v>83</v>
      </c>
      <c r="D216" s="86" t="s">
        <v>6</v>
      </c>
      <c r="E216" s="23" t="s">
        <v>6</v>
      </c>
      <c r="F216" s="23">
        <f t="shared" si="2"/>
        <v>0</v>
      </c>
      <c r="K216" s="40"/>
    </row>
    <row r="217" spans="1:11" ht="12.75" hidden="1">
      <c r="A217" s="48"/>
      <c r="B217" s="87"/>
      <c r="C217" s="22" t="s">
        <v>90</v>
      </c>
      <c r="D217" s="86" t="s">
        <v>6</v>
      </c>
      <c r="E217" s="23" t="s">
        <v>6</v>
      </c>
      <c r="F217" s="23">
        <f t="shared" si="2"/>
        <v>0</v>
      </c>
      <c r="K217" s="40"/>
    </row>
    <row r="218" spans="1:11" ht="12.75">
      <c r="A218" s="48"/>
      <c r="B218" s="85">
        <v>85410</v>
      </c>
      <c r="C218" s="26" t="s">
        <v>108</v>
      </c>
      <c r="D218" s="80">
        <f>SUM(D219)</f>
        <v>0</v>
      </c>
      <c r="E218" s="80">
        <f>SUM(E219)</f>
        <v>200000</v>
      </c>
      <c r="F218" s="27">
        <f t="shared" si="2"/>
        <v>200000</v>
      </c>
      <c r="K218" s="40"/>
    </row>
    <row r="219" spans="1:11" ht="12.75">
      <c r="A219" s="48"/>
      <c r="B219" s="90"/>
      <c r="C219" s="22" t="s">
        <v>83</v>
      </c>
      <c r="D219" s="86" t="s">
        <v>6</v>
      </c>
      <c r="E219" s="23">
        <v>200000</v>
      </c>
      <c r="F219" s="23">
        <f t="shared" si="2"/>
        <v>200000</v>
      </c>
      <c r="K219" s="40"/>
    </row>
    <row r="220" spans="1:11" ht="12.75">
      <c r="A220" s="48"/>
      <c r="B220" s="87"/>
      <c r="C220" s="22" t="s">
        <v>116</v>
      </c>
      <c r="D220" s="86" t="s">
        <v>6</v>
      </c>
      <c r="E220" s="23">
        <v>200000</v>
      </c>
      <c r="F220" s="23">
        <f t="shared" si="2"/>
        <v>200000</v>
      </c>
      <c r="K220" s="40"/>
    </row>
    <row r="221" spans="1:11" ht="12.75">
      <c r="A221" s="48"/>
      <c r="B221" s="87">
        <v>85419</v>
      </c>
      <c r="C221" s="26" t="s">
        <v>71</v>
      </c>
      <c r="D221" s="80">
        <f>SUM(D222)</f>
        <v>0</v>
      </c>
      <c r="E221" s="27">
        <f>SUM(E222)</f>
        <v>1496250</v>
      </c>
      <c r="F221" s="27">
        <f t="shared" si="2"/>
        <v>1496250</v>
      </c>
      <c r="K221" s="14"/>
    </row>
    <row r="222" spans="1:11" ht="12.75">
      <c r="A222" s="48"/>
      <c r="B222" s="85"/>
      <c r="C222" s="22" t="s">
        <v>83</v>
      </c>
      <c r="D222" s="86" t="s">
        <v>6</v>
      </c>
      <c r="E222" s="23">
        <f>1000000+496250</f>
        <v>1496250</v>
      </c>
      <c r="F222" s="23">
        <f t="shared" si="2"/>
        <v>1496250</v>
      </c>
      <c r="K222" s="33"/>
    </row>
    <row r="223" spans="1:11" ht="12.75">
      <c r="A223" s="48"/>
      <c r="B223" s="59"/>
      <c r="C223" s="91" t="s">
        <v>116</v>
      </c>
      <c r="D223" s="29" t="s">
        <v>6</v>
      </c>
      <c r="E223" s="29">
        <f>1000000+496250</f>
        <v>1496250</v>
      </c>
      <c r="F223" s="29">
        <f t="shared" si="2"/>
        <v>1496250</v>
      </c>
      <c r="K223" s="40"/>
    </row>
    <row r="224" spans="1:11" ht="12.75">
      <c r="A224" s="48"/>
      <c r="B224" s="59">
        <v>85446</v>
      </c>
      <c r="C224" s="73" t="s">
        <v>72</v>
      </c>
      <c r="D224" s="27">
        <f>SUM(D225)</f>
        <v>0</v>
      </c>
      <c r="E224" s="27">
        <f>SUM(E225)</f>
        <v>20000</v>
      </c>
      <c r="F224" s="27">
        <f t="shared" si="2"/>
        <v>20000</v>
      </c>
      <c r="K224" s="40"/>
    </row>
    <row r="225" spans="1:11" ht="12.75">
      <c r="A225" s="48"/>
      <c r="B225" s="55"/>
      <c r="C225" s="71" t="s">
        <v>83</v>
      </c>
      <c r="D225" s="23" t="s">
        <v>6</v>
      </c>
      <c r="E225" s="23">
        <v>20000</v>
      </c>
      <c r="F225" s="23">
        <f t="shared" si="2"/>
        <v>20000</v>
      </c>
      <c r="K225" s="33"/>
    </row>
    <row r="226" spans="1:11" ht="12.75">
      <c r="A226" s="48"/>
      <c r="B226" s="59"/>
      <c r="C226" s="91" t="s">
        <v>116</v>
      </c>
      <c r="D226" s="23" t="s">
        <v>6</v>
      </c>
      <c r="E226" s="23">
        <v>20000</v>
      </c>
      <c r="F226" s="23">
        <f t="shared" si="2"/>
        <v>20000</v>
      </c>
      <c r="K226" s="40"/>
    </row>
    <row r="227" spans="1:11" ht="12.75">
      <c r="A227" s="48"/>
      <c r="B227" s="60">
        <v>85495</v>
      </c>
      <c r="C227" s="73" t="s">
        <v>20</v>
      </c>
      <c r="D227" s="27">
        <f>SUM(D228)</f>
        <v>0</v>
      </c>
      <c r="E227" s="27">
        <f>SUM(E228)</f>
        <v>5000</v>
      </c>
      <c r="F227" s="27">
        <f t="shared" si="2"/>
        <v>5000</v>
      </c>
      <c r="K227" s="33"/>
    </row>
    <row r="228" spans="1:11" ht="13.5" thickBot="1">
      <c r="A228" s="92"/>
      <c r="B228" s="93"/>
      <c r="C228" s="94" t="s">
        <v>83</v>
      </c>
      <c r="D228" s="30" t="s">
        <v>6</v>
      </c>
      <c r="E228" s="30">
        <v>5000</v>
      </c>
      <c r="F228" s="30">
        <f t="shared" si="2"/>
        <v>5000</v>
      </c>
      <c r="K228" s="40"/>
    </row>
    <row r="229" spans="1:11" ht="13.5" thickBot="1">
      <c r="A229" s="31">
        <v>900</v>
      </c>
      <c r="B229" s="58"/>
      <c r="C229" s="65" t="s">
        <v>73</v>
      </c>
      <c r="D229" s="13">
        <f>SUM(D230,D232,D234,D237)</f>
        <v>10210000</v>
      </c>
      <c r="E229" s="13">
        <f>SUM(E230,E232,E234,E237)</f>
        <v>0</v>
      </c>
      <c r="F229" s="13">
        <f>SUM(D229:E229)</f>
        <v>10210000</v>
      </c>
      <c r="K229" s="40"/>
    </row>
    <row r="230" spans="1:11" ht="12.75">
      <c r="A230" s="24"/>
      <c r="B230" s="60">
        <v>90003</v>
      </c>
      <c r="C230" s="73" t="s">
        <v>74</v>
      </c>
      <c r="D230" s="27">
        <f>SUM(D231)</f>
        <v>1100000</v>
      </c>
      <c r="E230" s="27">
        <f>SUM(E231)</f>
        <v>0</v>
      </c>
      <c r="F230" s="27">
        <f aca="true" t="shared" si="3" ref="F230:F265">SUM(D230:E230)</f>
        <v>1100000</v>
      </c>
      <c r="K230" s="40"/>
    </row>
    <row r="231" spans="1:11" ht="12.75">
      <c r="A231" s="24"/>
      <c r="B231" s="59"/>
      <c r="C231" s="70" t="s">
        <v>83</v>
      </c>
      <c r="D231" s="29">
        <v>1100000</v>
      </c>
      <c r="E231" s="29" t="s">
        <v>6</v>
      </c>
      <c r="F231" s="29">
        <f t="shared" si="3"/>
        <v>1100000</v>
      </c>
      <c r="K231" s="33"/>
    </row>
    <row r="232" spans="1:11" ht="12.75">
      <c r="A232" s="24"/>
      <c r="B232" s="60">
        <v>90004</v>
      </c>
      <c r="C232" s="73" t="s">
        <v>75</v>
      </c>
      <c r="D232" s="27">
        <f>SUM(D233)</f>
        <v>560000</v>
      </c>
      <c r="E232" s="27">
        <f>SUM(E233)</f>
        <v>0</v>
      </c>
      <c r="F232" s="27">
        <f t="shared" si="3"/>
        <v>560000</v>
      </c>
      <c r="K232" s="40"/>
    </row>
    <row r="233" spans="1:11" ht="12.75">
      <c r="A233" s="24"/>
      <c r="B233" s="60"/>
      <c r="C233" s="70" t="s">
        <v>83</v>
      </c>
      <c r="D233" s="29">
        <v>560000</v>
      </c>
      <c r="E233" s="29" t="s">
        <v>6</v>
      </c>
      <c r="F233" s="29">
        <f t="shared" si="3"/>
        <v>560000</v>
      </c>
      <c r="K233" s="14"/>
    </row>
    <row r="234" spans="1:11" ht="12.75">
      <c r="A234" s="24"/>
      <c r="B234" s="60">
        <v>90015</v>
      </c>
      <c r="C234" s="73" t="s">
        <v>76</v>
      </c>
      <c r="D234" s="27">
        <f>SUM(D235,D236)</f>
        <v>1150000</v>
      </c>
      <c r="E234" s="27">
        <f>SUM(E235)</f>
        <v>0</v>
      </c>
      <c r="F234" s="27">
        <f t="shared" si="3"/>
        <v>1150000</v>
      </c>
      <c r="K234" s="33"/>
    </row>
    <row r="235" spans="1:11" ht="12.75">
      <c r="A235" s="24"/>
      <c r="B235" s="77"/>
      <c r="C235" s="70" t="s">
        <v>83</v>
      </c>
      <c r="D235" s="23">
        <v>1000000</v>
      </c>
      <c r="E235" s="23" t="s">
        <v>6</v>
      </c>
      <c r="F235" s="23">
        <f t="shared" si="3"/>
        <v>1000000</v>
      </c>
      <c r="K235" s="40"/>
    </row>
    <row r="236" spans="1:11" ht="12.75">
      <c r="A236" s="24"/>
      <c r="B236" s="59"/>
      <c r="C236" s="70" t="s">
        <v>18</v>
      </c>
      <c r="D236" s="29">
        <f>50000+100000</f>
        <v>150000</v>
      </c>
      <c r="E236" s="96" t="s">
        <v>6</v>
      </c>
      <c r="F236" s="29">
        <f t="shared" si="3"/>
        <v>150000</v>
      </c>
      <c r="K236" s="40"/>
    </row>
    <row r="237" spans="1:11" ht="12.75">
      <c r="A237" s="24"/>
      <c r="B237" s="60">
        <v>90095</v>
      </c>
      <c r="C237" s="73" t="s">
        <v>20</v>
      </c>
      <c r="D237" s="27">
        <f>SUM(D238,D241)</f>
        <v>7400000</v>
      </c>
      <c r="E237" s="27">
        <f>SUM(E238,E241)</f>
        <v>0</v>
      </c>
      <c r="F237" s="27">
        <f t="shared" si="3"/>
        <v>7400000</v>
      </c>
      <c r="K237" s="33"/>
    </row>
    <row r="238" spans="1:11" ht="12.75">
      <c r="A238" s="24"/>
      <c r="B238" s="69"/>
      <c r="C238" s="74" t="s">
        <v>83</v>
      </c>
      <c r="D238" s="23">
        <v>4250000</v>
      </c>
      <c r="E238" s="23" t="s">
        <v>6</v>
      </c>
      <c r="F238" s="23">
        <f t="shared" si="3"/>
        <v>4250000</v>
      </c>
      <c r="K238" s="40"/>
    </row>
    <row r="239" spans="1:11" ht="12.75">
      <c r="A239" s="24"/>
      <c r="B239" s="55"/>
      <c r="C239" s="41" t="s">
        <v>23</v>
      </c>
      <c r="D239" s="23">
        <v>10000</v>
      </c>
      <c r="E239" s="23">
        <v>0</v>
      </c>
      <c r="F239" s="23">
        <f t="shared" si="3"/>
        <v>10000</v>
      </c>
      <c r="K239" s="14"/>
    </row>
    <row r="240" spans="1:11" ht="12.75">
      <c r="A240" s="24"/>
      <c r="B240" s="69"/>
      <c r="C240" s="22" t="s">
        <v>118</v>
      </c>
      <c r="D240" s="23">
        <v>40000</v>
      </c>
      <c r="E240" s="23" t="s">
        <v>6</v>
      </c>
      <c r="F240" s="23">
        <f t="shared" si="3"/>
        <v>40000</v>
      </c>
      <c r="K240" s="33"/>
    </row>
    <row r="241" spans="1:11" ht="13.5" thickBot="1">
      <c r="A241" s="42"/>
      <c r="B241" s="78"/>
      <c r="C241" s="105" t="s">
        <v>18</v>
      </c>
      <c r="D241" s="30">
        <f>700000+2450000</f>
        <v>3150000</v>
      </c>
      <c r="E241" s="30" t="s">
        <v>6</v>
      </c>
      <c r="F241" s="30">
        <f t="shared" si="3"/>
        <v>3150000</v>
      </c>
      <c r="K241" s="40"/>
    </row>
    <row r="242" spans="1:11" ht="13.5" thickBot="1">
      <c r="A242" s="31">
        <v>921</v>
      </c>
      <c r="B242" s="64"/>
      <c r="C242" s="65" t="s">
        <v>98</v>
      </c>
      <c r="D242" s="13">
        <f>SUM(D243,D246,D249,D253)</f>
        <v>5480000</v>
      </c>
      <c r="E242" s="13">
        <f>SUM(E243,E246,E249,E253)</f>
        <v>0</v>
      </c>
      <c r="F242" s="13">
        <f>SUM(D242:E242)</f>
        <v>5480000</v>
      </c>
      <c r="K242" s="33"/>
    </row>
    <row r="243" spans="1:11" ht="12.75">
      <c r="A243" s="24"/>
      <c r="B243" s="54">
        <v>92109</v>
      </c>
      <c r="C243" s="73" t="s">
        <v>77</v>
      </c>
      <c r="D243" s="27">
        <f>SUM(D244)</f>
        <v>1200000</v>
      </c>
      <c r="E243" s="27">
        <f>SUM(E244)</f>
        <v>0</v>
      </c>
      <c r="F243" s="27">
        <f t="shared" si="3"/>
        <v>1200000</v>
      </c>
      <c r="K243" s="40"/>
    </row>
    <row r="244" spans="1:11" ht="12.75">
      <c r="A244" s="24"/>
      <c r="B244" s="69"/>
      <c r="C244" s="74" t="s">
        <v>83</v>
      </c>
      <c r="D244" s="23">
        <f>1100000+100000</f>
        <v>1200000</v>
      </c>
      <c r="E244" s="23" t="s">
        <v>6</v>
      </c>
      <c r="F244" s="23">
        <f t="shared" si="3"/>
        <v>1200000</v>
      </c>
      <c r="K244" s="33"/>
    </row>
    <row r="245" spans="1:11" ht="12.75">
      <c r="A245" s="24"/>
      <c r="B245" s="59"/>
      <c r="C245" s="22" t="s">
        <v>118</v>
      </c>
      <c r="D245" s="29">
        <f>1100000+100000</f>
        <v>1200000</v>
      </c>
      <c r="E245" s="29" t="s">
        <v>6</v>
      </c>
      <c r="F245" s="29">
        <f t="shared" si="3"/>
        <v>1200000</v>
      </c>
      <c r="K245" s="40"/>
    </row>
    <row r="246" spans="1:11" ht="12.75">
      <c r="A246" s="24"/>
      <c r="B246" s="60">
        <v>92116</v>
      </c>
      <c r="C246" s="73" t="s">
        <v>78</v>
      </c>
      <c r="D246" s="27">
        <f>SUM(D247)</f>
        <v>1400000</v>
      </c>
      <c r="E246" s="27">
        <f>SUM(E247)</f>
        <v>0</v>
      </c>
      <c r="F246" s="27">
        <f t="shared" si="3"/>
        <v>1400000</v>
      </c>
      <c r="K246" s="40"/>
    </row>
    <row r="247" spans="1:11" ht="12.75">
      <c r="A247" s="24"/>
      <c r="B247" s="69"/>
      <c r="C247" s="74" t="s">
        <v>83</v>
      </c>
      <c r="D247" s="23">
        <v>1400000</v>
      </c>
      <c r="E247" s="23" t="s">
        <v>6</v>
      </c>
      <c r="F247" s="23">
        <f t="shared" si="3"/>
        <v>1400000</v>
      </c>
      <c r="K247" s="40"/>
    </row>
    <row r="248" spans="1:11" ht="12.75">
      <c r="A248" s="24"/>
      <c r="B248" s="55"/>
      <c r="C248" s="22" t="s">
        <v>118</v>
      </c>
      <c r="D248" s="29">
        <v>1400000</v>
      </c>
      <c r="E248" s="29" t="s">
        <v>6</v>
      </c>
      <c r="F248" s="29">
        <f t="shared" si="3"/>
        <v>1400000</v>
      </c>
      <c r="K248" s="14"/>
    </row>
    <row r="249" spans="1:11" ht="12.75">
      <c r="A249" s="24"/>
      <c r="B249" s="60">
        <v>92118</v>
      </c>
      <c r="C249" s="106" t="s">
        <v>79</v>
      </c>
      <c r="D249" s="27">
        <f>SUM(D250)</f>
        <v>380000</v>
      </c>
      <c r="E249" s="27">
        <f>SUM(E250)</f>
        <v>0</v>
      </c>
      <c r="F249" s="27">
        <f t="shared" si="3"/>
        <v>380000</v>
      </c>
      <c r="K249" s="33"/>
    </row>
    <row r="250" spans="1:11" ht="12.75">
      <c r="A250" s="24"/>
      <c r="B250" s="69"/>
      <c r="C250" s="74" t="s">
        <v>83</v>
      </c>
      <c r="D250" s="23">
        <f>300000+80000</f>
        <v>380000</v>
      </c>
      <c r="E250" s="23" t="s">
        <v>6</v>
      </c>
      <c r="F250" s="23">
        <f t="shared" si="3"/>
        <v>380000</v>
      </c>
      <c r="K250" s="40"/>
    </row>
    <row r="251" spans="1:11" ht="12.75" hidden="1">
      <c r="A251" s="24"/>
      <c r="B251" s="69"/>
      <c r="C251" s="22" t="s">
        <v>109</v>
      </c>
      <c r="D251" s="23" t="s">
        <v>6</v>
      </c>
      <c r="E251" s="23" t="s">
        <v>6</v>
      </c>
      <c r="F251" s="23">
        <f t="shared" si="3"/>
        <v>0</v>
      </c>
      <c r="K251" s="40"/>
    </row>
    <row r="252" spans="1:11" ht="12.75">
      <c r="A252" s="24"/>
      <c r="B252" s="55"/>
      <c r="C252" s="22" t="s">
        <v>118</v>
      </c>
      <c r="D252" s="29">
        <v>380000</v>
      </c>
      <c r="E252" s="29" t="s">
        <v>6</v>
      </c>
      <c r="F252" s="29">
        <f>SUM(D252:E252)</f>
        <v>380000</v>
      </c>
      <c r="K252" s="14"/>
    </row>
    <row r="253" spans="1:11" ht="12.75">
      <c r="A253" s="24"/>
      <c r="B253" s="60">
        <v>92195</v>
      </c>
      <c r="C253" s="73" t="s">
        <v>20</v>
      </c>
      <c r="D253" s="27">
        <f>SUM(D254,D256)</f>
        <v>2500000</v>
      </c>
      <c r="E253" s="27">
        <f>SUM(E254:E256)</f>
        <v>0</v>
      </c>
      <c r="F253" s="27">
        <f t="shared" si="3"/>
        <v>2500000</v>
      </c>
      <c r="K253" s="33"/>
    </row>
    <row r="254" spans="1:11" ht="12.75">
      <c r="A254" s="24"/>
      <c r="B254" s="69"/>
      <c r="C254" s="101" t="s">
        <v>83</v>
      </c>
      <c r="D254" s="29">
        <v>500000</v>
      </c>
      <c r="E254" s="29" t="s">
        <v>6</v>
      </c>
      <c r="F254" s="23">
        <f t="shared" si="3"/>
        <v>500000</v>
      </c>
      <c r="K254" s="40"/>
    </row>
    <row r="255" spans="1:11" ht="12.75">
      <c r="A255" s="24"/>
      <c r="B255" s="69"/>
      <c r="C255" s="22" t="s">
        <v>23</v>
      </c>
      <c r="D255" s="23">
        <v>20000</v>
      </c>
      <c r="E255" s="23" t="s">
        <v>6</v>
      </c>
      <c r="F255" s="23">
        <f t="shared" si="3"/>
        <v>20000</v>
      </c>
      <c r="K255" s="40"/>
    </row>
    <row r="256" spans="1:11" ht="13.5" thickBot="1">
      <c r="A256" s="24"/>
      <c r="B256" s="69"/>
      <c r="C256" s="105" t="s">
        <v>18</v>
      </c>
      <c r="D256" s="30">
        <f>2363115-363115</f>
        <v>2000000</v>
      </c>
      <c r="E256" s="30" t="s">
        <v>6</v>
      </c>
      <c r="F256" s="29">
        <f t="shared" si="3"/>
        <v>2000000</v>
      </c>
      <c r="K256" s="40"/>
    </row>
    <row r="257" spans="1:11" ht="13.5" thickBot="1">
      <c r="A257" s="31">
        <v>926</v>
      </c>
      <c r="B257" s="64"/>
      <c r="C257" s="65" t="s">
        <v>48</v>
      </c>
      <c r="D257" s="13">
        <f>SUM(D258,D261,D265)</f>
        <v>2240650</v>
      </c>
      <c r="E257" s="13">
        <f>SUM(E258,E261,E265)</f>
        <v>0</v>
      </c>
      <c r="F257" s="13">
        <f>SUM(D257:E257)</f>
        <v>2240650</v>
      </c>
      <c r="K257" s="40"/>
    </row>
    <row r="258" spans="1:11" ht="12.75">
      <c r="A258" s="24"/>
      <c r="B258" s="54">
        <v>92604</v>
      </c>
      <c r="C258" s="73" t="s">
        <v>80</v>
      </c>
      <c r="D258" s="27">
        <f>SUM(D259)</f>
        <v>1300650</v>
      </c>
      <c r="E258" s="27">
        <f>SUM(E259)</f>
        <v>0</v>
      </c>
      <c r="F258" s="27">
        <f t="shared" si="3"/>
        <v>1300650</v>
      </c>
      <c r="K258" s="33"/>
    </row>
    <row r="259" spans="1:11" ht="12.75">
      <c r="A259" s="24"/>
      <c r="B259" s="69"/>
      <c r="C259" s="74" t="s">
        <v>83</v>
      </c>
      <c r="D259" s="23">
        <f>1300000+650</f>
        <v>1300650</v>
      </c>
      <c r="E259" s="23" t="s">
        <v>6</v>
      </c>
      <c r="F259" s="23">
        <f t="shared" si="3"/>
        <v>1300650</v>
      </c>
      <c r="K259" s="40"/>
    </row>
    <row r="260" spans="1:11" ht="12.75">
      <c r="A260" s="24"/>
      <c r="B260" s="69"/>
      <c r="C260" s="22" t="s">
        <v>118</v>
      </c>
      <c r="D260" s="23">
        <f>1300000+650</f>
        <v>1300650</v>
      </c>
      <c r="E260" s="23" t="s">
        <v>6</v>
      </c>
      <c r="F260" s="23">
        <f t="shared" si="3"/>
        <v>1300650</v>
      </c>
      <c r="K260" s="40"/>
    </row>
    <row r="261" spans="1:11" ht="12.75">
      <c r="A261" s="24"/>
      <c r="B261" s="60">
        <v>92605</v>
      </c>
      <c r="C261" s="73" t="s">
        <v>81</v>
      </c>
      <c r="D261" s="27">
        <f>SUM(D262)</f>
        <v>840000</v>
      </c>
      <c r="E261" s="27">
        <f>SUM(E262)</f>
        <v>0</v>
      </c>
      <c r="F261" s="27">
        <f t="shared" si="3"/>
        <v>840000</v>
      </c>
      <c r="K261" s="40"/>
    </row>
    <row r="262" spans="1:11" ht="12.75">
      <c r="A262" s="24"/>
      <c r="B262" s="69"/>
      <c r="C262" s="74" t="s">
        <v>83</v>
      </c>
      <c r="D262" s="23">
        <v>840000</v>
      </c>
      <c r="E262" s="23" t="s">
        <v>6</v>
      </c>
      <c r="F262" s="23">
        <f t="shared" si="3"/>
        <v>840000</v>
      </c>
      <c r="K262" s="14"/>
    </row>
    <row r="263" spans="1:11" ht="12.75">
      <c r="A263" s="24"/>
      <c r="B263" s="69"/>
      <c r="C263" s="41" t="s">
        <v>118</v>
      </c>
      <c r="D263" s="29">
        <v>620500</v>
      </c>
      <c r="E263" s="29" t="s">
        <v>6</v>
      </c>
      <c r="F263" s="29">
        <f t="shared" si="3"/>
        <v>620500</v>
      </c>
      <c r="K263" s="33"/>
    </row>
    <row r="264" spans="1:11" ht="12.75">
      <c r="A264" s="24"/>
      <c r="B264" s="60">
        <v>92695</v>
      </c>
      <c r="C264" s="75" t="s">
        <v>20</v>
      </c>
      <c r="D264" s="27">
        <f>SUM(D265)</f>
        <v>100000</v>
      </c>
      <c r="E264" s="27">
        <f>SUM(E265)</f>
        <v>0</v>
      </c>
      <c r="F264" s="27">
        <f t="shared" si="3"/>
        <v>100000</v>
      </c>
      <c r="K264" s="33"/>
    </row>
    <row r="265" spans="1:11" ht="13.5" thickBot="1">
      <c r="A265" s="24"/>
      <c r="B265" s="69"/>
      <c r="C265" s="74" t="s">
        <v>83</v>
      </c>
      <c r="D265" s="29">
        <v>100000</v>
      </c>
      <c r="E265" s="29" t="s">
        <v>6</v>
      </c>
      <c r="F265" s="29">
        <f t="shared" si="3"/>
        <v>100000</v>
      </c>
      <c r="K265" s="33"/>
    </row>
    <row r="266" spans="1:11" ht="13.5" thickBot="1">
      <c r="A266" s="31"/>
      <c r="B266" s="64"/>
      <c r="C266" s="65" t="s">
        <v>91</v>
      </c>
      <c r="D266" s="13">
        <f>SUM(D6,D13,D18,D24,D28,D35,D46,D65,D69,D85,D92,D97,D103,D142,D145,D148,D164,D199,D211,D229,D242,D257)</f>
        <v>86002375</v>
      </c>
      <c r="E266" s="13">
        <f>SUM(E6,E13,E18,E24,E28,E35,E46,E65,E69,E85,E92,E97,E103,E142,E145,E148,E164,E199,E211,E229,E242,E257)</f>
        <v>56058642</v>
      </c>
      <c r="F266" s="13">
        <f>SUM(D266:E266)</f>
        <v>142061017</v>
      </c>
      <c r="K266" s="40"/>
    </row>
    <row r="267" ht="12.75">
      <c r="K267" s="40"/>
    </row>
    <row r="268" spans="5:11" ht="12.75">
      <c r="E268" s="95"/>
      <c r="K268" s="40"/>
    </row>
    <row r="269" ht="12.75">
      <c r="K269" s="33"/>
    </row>
    <row r="270" ht="12.75">
      <c r="K270" s="40"/>
    </row>
    <row r="271" ht="12.75">
      <c r="K271" s="40"/>
    </row>
    <row r="272" ht="12.75">
      <c r="K272" s="14"/>
    </row>
  </sheetData>
  <mergeCells count="1">
    <mergeCell ref="C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  <rowBreaks count="7" manualBreakCount="7">
    <brk id="34" max="5" man="1"/>
    <brk id="73" max="5" man="1"/>
    <brk id="106" max="5" man="1"/>
    <brk id="147" max="5" man="1"/>
    <brk id="182" max="5" man="1"/>
    <brk id="223" max="5" man="1"/>
    <brk id="2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2007-02-22T07:54:32Z</cp:lastPrinted>
  <dcterms:created xsi:type="dcterms:W3CDTF">1997-02-26T13:46:56Z</dcterms:created>
  <dcterms:modified xsi:type="dcterms:W3CDTF">2007-02-22T07:59:17Z</dcterms:modified>
  <cp:category/>
  <cp:version/>
  <cp:contentType/>
  <cp:contentStatus/>
</cp:coreProperties>
</file>